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N:\REALIZACE\A - PROJEKTY\A3 - AKCE AKTIVNI\VŘ - 2022_HŠ Poděbrady_22108\Projekty\Tisk\2023-04-26_DPS_digitální\"/>
    </mc:Choice>
  </mc:AlternateContent>
  <xr:revisionPtr revIDLastSave="0" documentId="13_ncr:1_{E2F65D2D-3366-4DB9-8130-90C81FF6F45E}" xr6:coauthVersionLast="47" xr6:coauthVersionMax="47" xr10:uidLastSave="{00000000-0000-0000-0000-000000000000}"/>
  <bookViews>
    <workbookView xWindow="38280" yWindow="-120" windowWidth="38640" windowHeight="21120" tabRatio="500" xr2:uid="{00000000-000D-0000-FFFF-FFFF00000000}"/>
  </bookViews>
  <sheets>
    <sheet name="xx" sheetId="1" r:id="rId1"/>
  </sheets>
  <definedNames>
    <definedName name="_">"$#REF!.$A$2:$L$263"</definedName>
    <definedName name="Excel_BuiltIn__FilterDatabase_1">xx!$F$4:$F$167</definedName>
    <definedName name="Excel_BuiltIn__FilterDatabase_1_1">xx!$F$4:$F$167</definedName>
    <definedName name="Excel_BuiltIn_Print_Area_1_1">xx!$C$1:$T$157</definedName>
    <definedName name="Excel_BuiltIn_Print_Area_1_1_1">"$#REF!.$A$1:$O$173"</definedName>
    <definedName name="_xlnm.Print_Titles" localSheetId="0">xx!$1:$3</definedName>
    <definedName name="_xlnm.Print_Area" localSheetId="0">xx!$A$1:$V$170</definedName>
    <definedName name="Print_Area">"$#REF!.$A$1:$L$260"</definedName>
    <definedName name="Print_Titles">"$#REF!.$A$1:$IV$2"</definedName>
    <definedName name="TABLE_1">"$xx.$#REF!$#REF!:$#REF!$#REF!"</definedName>
    <definedName name="TABLE_10_1">"$xx.$#REF!$#REF!:$#REF!$#REF!"</definedName>
    <definedName name="TABLE_11_1">"$xx.$#REF!$#REF!:$#REF!$#REF!"</definedName>
    <definedName name="TABLE_12_1">"$xx.$#REF!$#REF!:$#REF!$#REF!"</definedName>
    <definedName name="TABLE_13_1">"$xx.$#REF!$#REF!:$#REF!$#REF!"</definedName>
    <definedName name="TABLE_2_1">"$xx.$#REF!$#REF!:$#REF!$#REF!"</definedName>
    <definedName name="TABLE_3_1">"$xx.$#REF!$#REF!:$#REF!$#REF!"</definedName>
    <definedName name="TABLE_4_1">"$xx.$#REF!$#REF!:$#REF!$#REF!"</definedName>
    <definedName name="TABLE_5_1">"$xx.$#REF!$#REF!:$#REF!$#REF!"</definedName>
    <definedName name="TABLE_6_1">"$xx.$#REF!$#REF!:$#REF!$#REF!"</definedName>
    <definedName name="TABLE_7_1">"$xx.$#REF!$#REF!:$#REF!$#REF!"</definedName>
    <definedName name="TABLE_8_1">"$xx.$#REF!$#REF!:$#REF!$#REF!"</definedName>
    <definedName name="TABLE_9_1">"$xx.$#REF!$#REF!:$#REF!$#REF!"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Q159" i="1" l="1"/>
  <c r="O159" i="1"/>
  <c r="N159" i="1"/>
  <c r="N14" i="1"/>
  <c r="O14" i="1"/>
  <c r="Q14" i="1"/>
  <c r="N15" i="1"/>
  <c r="O15" i="1"/>
  <c r="Q15" i="1"/>
  <c r="N41" i="1"/>
  <c r="O41" i="1"/>
  <c r="Q41" i="1"/>
  <c r="N42" i="1"/>
  <c r="O42" i="1"/>
  <c r="Q42" i="1"/>
  <c r="N43" i="1"/>
  <c r="O43" i="1"/>
  <c r="Q43" i="1"/>
  <c r="N46" i="1"/>
  <c r="O46" i="1"/>
  <c r="Q46" i="1"/>
  <c r="N47" i="1"/>
  <c r="O47" i="1"/>
  <c r="Q47" i="1"/>
  <c r="N48" i="1"/>
  <c r="O48" i="1"/>
  <c r="Q48" i="1"/>
  <c r="N49" i="1"/>
  <c r="O49" i="1"/>
  <c r="Q49" i="1"/>
  <c r="N50" i="1"/>
  <c r="O50" i="1"/>
  <c r="Q50" i="1"/>
  <c r="N51" i="1"/>
  <c r="O51" i="1"/>
  <c r="Q51" i="1"/>
  <c r="N52" i="1"/>
  <c r="O52" i="1"/>
  <c r="Q52" i="1"/>
  <c r="Q153" i="1"/>
  <c r="O153" i="1"/>
  <c r="N153" i="1"/>
  <c r="Q152" i="1"/>
  <c r="O152" i="1"/>
  <c r="N152" i="1"/>
  <c r="Q151" i="1"/>
  <c r="O151" i="1"/>
  <c r="N151" i="1"/>
  <c r="Q154" i="1"/>
  <c r="O154" i="1"/>
  <c r="N154" i="1"/>
  <c r="Q150" i="1"/>
  <c r="O150" i="1"/>
  <c r="N150" i="1"/>
  <c r="Q149" i="1"/>
  <c r="O149" i="1"/>
  <c r="N149" i="1"/>
  <c r="Q148" i="1"/>
  <c r="O148" i="1"/>
  <c r="N148" i="1"/>
  <c r="Q147" i="1"/>
  <c r="O147" i="1"/>
  <c r="N147" i="1"/>
  <c r="Q146" i="1"/>
  <c r="O146" i="1"/>
  <c r="N146" i="1"/>
  <c r="J146" i="1"/>
  <c r="Q62" i="1"/>
  <c r="O62" i="1"/>
  <c r="N62" i="1"/>
  <c r="Q60" i="1"/>
  <c r="O60" i="1"/>
  <c r="N60" i="1"/>
  <c r="N63" i="1"/>
  <c r="O63" i="1"/>
  <c r="Q63" i="1"/>
  <c r="N64" i="1"/>
  <c r="O64" i="1"/>
  <c r="Q64" i="1"/>
  <c r="N59" i="1"/>
  <c r="O59" i="1"/>
  <c r="Q59" i="1"/>
  <c r="N61" i="1"/>
  <c r="O61" i="1"/>
  <c r="Q61" i="1"/>
  <c r="Q5" i="1"/>
  <c r="O5" i="1"/>
  <c r="N5" i="1"/>
  <c r="N158" i="1"/>
  <c r="O158" i="1"/>
  <c r="Q158" i="1"/>
  <c r="N160" i="1"/>
  <c r="O160" i="1"/>
  <c r="Q160" i="1"/>
  <c r="N157" i="1"/>
  <c r="O157" i="1"/>
  <c r="Q157" i="1"/>
  <c r="Q164" i="1"/>
  <c r="O164" i="1"/>
  <c r="N164" i="1"/>
  <c r="Q163" i="1"/>
  <c r="O163" i="1"/>
  <c r="N163" i="1"/>
  <c r="Q162" i="1"/>
  <c r="O162" i="1"/>
  <c r="N162" i="1"/>
  <c r="Q156" i="1"/>
  <c r="O156" i="1"/>
  <c r="N156" i="1"/>
  <c r="Q155" i="1"/>
  <c r="O155" i="1"/>
  <c r="N155" i="1"/>
  <c r="Q145" i="1"/>
  <c r="O145" i="1"/>
  <c r="N145" i="1"/>
  <c r="Q144" i="1"/>
  <c r="O144" i="1"/>
  <c r="N144" i="1"/>
  <c r="Q143" i="1"/>
  <c r="O143" i="1"/>
  <c r="N143" i="1"/>
  <c r="J143" i="1"/>
  <c r="Q142" i="1"/>
  <c r="O142" i="1"/>
  <c r="N142" i="1"/>
  <c r="J142" i="1"/>
  <c r="Q141" i="1"/>
  <c r="O141" i="1"/>
  <c r="N141" i="1"/>
  <c r="Q140" i="1"/>
  <c r="O140" i="1"/>
  <c r="N140" i="1"/>
  <c r="Q139" i="1"/>
  <c r="O139" i="1"/>
  <c r="N139" i="1"/>
  <c r="Q138" i="1"/>
  <c r="O138" i="1"/>
  <c r="N138" i="1"/>
  <c r="J138" i="1"/>
  <c r="Q137" i="1"/>
  <c r="O137" i="1"/>
  <c r="N137" i="1"/>
  <c r="Q136" i="1"/>
  <c r="O136" i="1"/>
  <c r="N136" i="1"/>
  <c r="J136" i="1"/>
  <c r="Q135" i="1"/>
  <c r="O135" i="1"/>
  <c r="N135" i="1"/>
  <c r="J135" i="1"/>
  <c r="Q134" i="1"/>
  <c r="O134" i="1"/>
  <c r="L134" i="1"/>
  <c r="N134" i="1" s="1"/>
  <c r="Q133" i="1"/>
  <c r="O133" i="1"/>
  <c r="N133" i="1"/>
  <c r="Q132" i="1"/>
  <c r="O132" i="1"/>
  <c r="N132" i="1"/>
  <c r="J132" i="1"/>
  <c r="Q131" i="1"/>
  <c r="O131" i="1"/>
  <c r="N131" i="1"/>
  <c r="Q130" i="1"/>
  <c r="O130" i="1"/>
  <c r="N130" i="1"/>
  <c r="J130" i="1"/>
  <c r="Q129" i="1"/>
  <c r="O129" i="1"/>
  <c r="N129" i="1"/>
  <c r="Q128" i="1"/>
  <c r="O128" i="1"/>
  <c r="N128" i="1"/>
  <c r="Q127" i="1"/>
  <c r="O127" i="1"/>
  <c r="N127" i="1"/>
  <c r="Q126" i="1"/>
  <c r="O126" i="1"/>
  <c r="N126" i="1"/>
  <c r="Q125" i="1"/>
  <c r="O125" i="1"/>
  <c r="N125" i="1"/>
  <c r="Q124" i="1"/>
  <c r="O124" i="1"/>
  <c r="N124" i="1"/>
  <c r="J124" i="1"/>
  <c r="Q123" i="1"/>
  <c r="O123" i="1"/>
  <c r="N123" i="1"/>
  <c r="J123" i="1"/>
  <c r="Q122" i="1"/>
  <c r="O122" i="1"/>
  <c r="L122" i="1"/>
  <c r="N122" i="1" s="1"/>
  <c r="Q121" i="1"/>
  <c r="O121" i="1"/>
  <c r="N121" i="1"/>
  <c r="J121" i="1"/>
  <c r="Q120" i="1"/>
  <c r="O120" i="1"/>
  <c r="N120" i="1"/>
  <c r="Q119" i="1"/>
  <c r="O119" i="1"/>
  <c r="N119" i="1"/>
  <c r="Q118" i="1"/>
  <c r="O118" i="1"/>
  <c r="N118" i="1"/>
  <c r="Q117" i="1"/>
  <c r="O117" i="1"/>
  <c r="N117" i="1"/>
  <c r="J117" i="1"/>
  <c r="Q116" i="1"/>
  <c r="O116" i="1"/>
  <c r="N116" i="1"/>
  <c r="Q115" i="1"/>
  <c r="O115" i="1"/>
  <c r="N115" i="1"/>
  <c r="Q114" i="1"/>
  <c r="O114" i="1"/>
  <c r="N114" i="1"/>
  <c r="Q113" i="1"/>
  <c r="O113" i="1"/>
  <c r="N113" i="1"/>
  <c r="J113" i="1"/>
  <c r="Q112" i="1"/>
  <c r="O112" i="1"/>
  <c r="N112" i="1"/>
  <c r="J112" i="1"/>
  <c r="Q111" i="1"/>
  <c r="O111" i="1"/>
  <c r="N111" i="1"/>
  <c r="Q110" i="1"/>
  <c r="O110" i="1"/>
  <c r="N110" i="1"/>
  <c r="Q109" i="1"/>
  <c r="O109" i="1"/>
  <c r="L109" i="1"/>
  <c r="N109" i="1" s="1"/>
  <c r="Q108" i="1"/>
  <c r="O108" i="1"/>
  <c r="N108" i="1"/>
  <c r="Q107" i="1"/>
  <c r="O107" i="1"/>
  <c r="N107" i="1"/>
  <c r="J107" i="1"/>
  <c r="Q106" i="1"/>
  <c r="O106" i="1"/>
  <c r="N106" i="1"/>
  <c r="Q105" i="1"/>
  <c r="O105" i="1"/>
  <c r="N105" i="1"/>
  <c r="Q104" i="1"/>
  <c r="O104" i="1"/>
  <c r="N104" i="1"/>
  <c r="Q103" i="1"/>
  <c r="O103" i="1"/>
  <c r="N103" i="1"/>
  <c r="Q102" i="1"/>
  <c r="O102" i="1"/>
  <c r="N102" i="1"/>
  <c r="J102" i="1"/>
  <c r="Q101" i="1"/>
  <c r="O101" i="1"/>
  <c r="N101" i="1"/>
  <c r="Q100" i="1"/>
  <c r="O100" i="1"/>
  <c r="N100" i="1"/>
  <c r="Q99" i="1"/>
  <c r="O99" i="1"/>
  <c r="N99" i="1"/>
  <c r="Q98" i="1"/>
  <c r="O98" i="1"/>
  <c r="N98" i="1"/>
  <c r="J98" i="1"/>
  <c r="Q97" i="1"/>
  <c r="O97" i="1"/>
  <c r="N97" i="1"/>
  <c r="Q96" i="1"/>
  <c r="O96" i="1"/>
  <c r="N96" i="1"/>
  <c r="J96" i="1"/>
  <c r="Q95" i="1"/>
  <c r="O95" i="1"/>
  <c r="L95" i="1"/>
  <c r="N95" i="1" s="1"/>
  <c r="Q94" i="1"/>
  <c r="O94" i="1"/>
  <c r="N94" i="1"/>
  <c r="Q93" i="1"/>
  <c r="O93" i="1"/>
  <c r="N93" i="1"/>
  <c r="Q92" i="1"/>
  <c r="O92" i="1"/>
  <c r="N92" i="1"/>
  <c r="Q91" i="1"/>
  <c r="O91" i="1"/>
  <c r="N91" i="1"/>
  <c r="J91" i="1"/>
  <c r="Q90" i="1"/>
  <c r="O90" i="1"/>
  <c r="N90" i="1"/>
  <c r="Q89" i="1"/>
  <c r="O89" i="1"/>
  <c r="N89" i="1"/>
  <c r="Q88" i="1"/>
  <c r="O88" i="1"/>
  <c r="N88" i="1"/>
  <c r="Q85" i="1"/>
  <c r="O85" i="1"/>
  <c r="N85" i="1"/>
  <c r="Q84" i="1"/>
  <c r="O84" i="1"/>
  <c r="N84" i="1"/>
  <c r="Q83" i="1"/>
  <c r="O83" i="1"/>
  <c r="N83" i="1"/>
  <c r="Q82" i="1"/>
  <c r="O82" i="1"/>
  <c r="N82" i="1"/>
  <c r="Q81" i="1"/>
  <c r="O81" i="1"/>
  <c r="L81" i="1"/>
  <c r="N81" i="1" s="1"/>
  <c r="Q80" i="1"/>
  <c r="O80" i="1"/>
  <c r="L80" i="1"/>
  <c r="N80" i="1" s="1"/>
  <c r="Q79" i="1"/>
  <c r="O79" i="1"/>
  <c r="N79" i="1"/>
  <c r="J79" i="1"/>
  <c r="Q78" i="1"/>
  <c r="O78" i="1"/>
  <c r="N78" i="1"/>
  <c r="Q77" i="1"/>
  <c r="O77" i="1"/>
  <c r="L77" i="1"/>
  <c r="N77" i="1" s="1"/>
  <c r="Q76" i="1"/>
  <c r="O76" i="1"/>
  <c r="N76" i="1"/>
  <c r="Q75" i="1"/>
  <c r="O75" i="1"/>
  <c r="L75" i="1"/>
  <c r="N75" i="1" s="1"/>
  <c r="Q74" i="1"/>
  <c r="O74" i="1"/>
  <c r="N74" i="1"/>
  <c r="Q73" i="1"/>
  <c r="O73" i="1"/>
  <c r="N73" i="1"/>
  <c r="Q72" i="1"/>
  <c r="O72" i="1"/>
  <c r="N72" i="1"/>
  <c r="Q71" i="1"/>
  <c r="O71" i="1"/>
  <c r="N71" i="1"/>
  <c r="Q70" i="1"/>
  <c r="O70" i="1"/>
  <c r="N70" i="1"/>
  <c r="Q69" i="1"/>
  <c r="O69" i="1"/>
  <c r="N69" i="1"/>
  <c r="Q68" i="1"/>
  <c r="O68" i="1"/>
  <c r="N68" i="1"/>
  <c r="Q67" i="1"/>
  <c r="O67" i="1"/>
  <c r="N67" i="1"/>
  <c r="Q66" i="1"/>
  <c r="O66" i="1"/>
  <c r="N66" i="1"/>
  <c r="Q65" i="1"/>
  <c r="O65" i="1"/>
  <c r="N65" i="1"/>
  <c r="Q58" i="1"/>
  <c r="O58" i="1"/>
  <c r="N58" i="1"/>
  <c r="Q57" i="1"/>
  <c r="O57" i="1"/>
  <c r="N57" i="1"/>
  <c r="Q56" i="1"/>
  <c r="O56" i="1"/>
  <c r="N56" i="1"/>
  <c r="Q55" i="1"/>
  <c r="O55" i="1"/>
  <c r="N55" i="1"/>
  <c r="J55" i="1"/>
  <c r="Q54" i="1"/>
  <c r="O54" i="1"/>
  <c r="N54" i="1"/>
  <c r="Q53" i="1"/>
  <c r="O53" i="1"/>
  <c r="N53" i="1"/>
  <c r="J52" i="1"/>
  <c r="J51" i="1"/>
  <c r="J50" i="1"/>
  <c r="J48" i="1"/>
  <c r="J46" i="1"/>
  <c r="Q45" i="1"/>
  <c r="O45" i="1"/>
  <c r="N45" i="1"/>
  <c r="Q44" i="1"/>
  <c r="O44" i="1"/>
  <c r="L44" i="1"/>
  <c r="N44" i="1" s="1"/>
  <c r="J42" i="1"/>
  <c r="Q40" i="1"/>
  <c r="O40" i="1"/>
  <c r="N40" i="1"/>
  <c r="Q39" i="1"/>
  <c r="O39" i="1"/>
  <c r="N39" i="1"/>
  <c r="Q38" i="1"/>
  <c r="O38" i="1"/>
  <c r="N38" i="1"/>
  <c r="Q37" i="1"/>
  <c r="O37" i="1"/>
  <c r="N37" i="1"/>
  <c r="Q36" i="1"/>
  <c r="O36" i="1"/>
  <c r="N36" i="1"/>
  <c r="J36" i="1"/>
  <c r="Q35" i="1"/>
  <c r="O35" i="1"/>
  <c r="N35" i="1"/>
  <c r="Q34" i="1"/>
  <c r="O34" i="1"/>
  <c r="N34" i="1"/>
  <c r="Q33" i="1"/>
  <c r="O33" i="1"/>
  <c r="N33" i="1"/>
  <c r="J33" i="1"/>
  <c r="Q32" i="1"/>
  <c r="O32" i="1"/>
  <c r="Q31" i="1"/>
  <c r="O31" i="1"/>
  <c r="N31" i="1"/>
  <c r="Q30" i="1"/>
  <c r="O30" i="1"/>
  <c r="N30" i="1"/>
  <c r="Q29" i="1"/>
  <c r="O29" i="1"/>
  <c r="N29" i="1"/>
  <c r="Q28" i="1"/>
  <c r="O28" i="1"/>
  <c r="N28" i="1"/>
  <c r="Q27" i="1"/>
  <c r="O27" i="1"/>
  <c r="N27" i="1"/>
  <c r="Q26" i="1"/>
  <c r="O26" i="1"/>
  <c r="N26" i="1"/>
  <c r="Q25" i="1"/>
  <c r="O25" i="1"/>
  <c r="N25" i="1"/>
  <c r="Q24" i="1"/>
  <c r="O24" i="1"/>
  <c r="N24" i="1"/>
  <c r="Q23" i="1"/>
  <c r="O23" i="1"/>
  <c r="N23" i="1"/>
  <c r="Q22" i="1"/>
  <c r="O22" i="1"/>
  <c r="N22" i="1"/>
  <c r="J22" i="1"/>
  <c r="Q21" i="1"/>
  <c r="O21" i="1"/>
  <c r="N21" i="1"/>
  <c r="Q20" i="1"/>
  <c r="O20" i="1"/>
  <c r="N20" i="1"/>
  <c r="Q19" i="1"/>
  <c r="O19" i="1"/>
  <c r="N19" i="1"/>
  <c r="Q18" i="1"/>
  <c r="O18" i="1"/>
  <c r="N18" i="1"/>
  <c r="Q17" i="1"/>
  <c r="O17" i="1"/>
  <c r="N17" i="1"/>
  <c r="Q16" i="1"/>
  <c r="O16" i="1"/>
  <c r="N16" i="1"/>
  <c r="Q13" i="1"/>
  <c r="O13" i="1"/>
  <c r="N13" i="1"/>
  <c r="Q12" i="1"/>
  <c r="O12" i="1"/>
  <c r="N12" i="1"/>
  <c r="J11" i="1"/>
  <c r="Q10" i="1"/>
  <c r="O10" i="1"/>
  <c r="N10" i="1"/>
  <c r="Q9" i="1"/>
  <c r="O9" i="1"/>
  <c r="N9" i="1"/>
  <c r="Q8" i="1"/>
  <c r="O8" i="1"/>
  <c r="N8" i="1"/>
  <c r="J8" i="1"/>
  <c r="Q7" i="1"/>
  <c r="O7" i="1"/>
  <c r="N7" i="1"/>
  <c r="Q6" i="1"/>
  <c r="O6" i="1"/>
  <c r="N6" i="1"/>
  <c r="P166" i="1" l="1"/>
  <c r="P167" i="1"/>
  <c r="P165" i="1"/>
</calcChain>
</file>

<file path=xl/sharedStrings.xml><?xml version="1.0" encoding="utf-8"?>
<sst xmlns="http://schemas.openxmlformats.org/spreadsheetml/2006/main" count="1280" uniqueCount="413">
  <si>
    <t>označení místnosti stavební</t>
  </si>
  <si>
    <t>označení místnosti gastro</t>
  </si>
  <si>
    <t>číslo pozice tech.</t>
  </si>
  <si>
    <t>kategorie</t>
  </si>
  <si>
    <t>Referenční model</t>
  </si>
  <si>
    <t>stručný popis</t>
  </si>
  <si>
    <t>podrobný popis</t>
  </si>
  <si>
    <t>rozměry [ mm ]</t>
  </si>
  <si>
    <t>ks</t>
  </si>
  <si>
    <t>připojení elektro</t>
  </si>
  <si>
    <t>připojení plyn</t>
  </si>
  <si>
    <t>připojení ZTI</t>
  </si>
  <si>
    <t>Poznámka</t>
  </si>
  <si>
    <t>š.</t>
  </si>
  <si>
    <t>hl.</t>
  </si>
  <si>
    <t>v.</t>
  </si>
  <si>
    <t>příkon kW/ks 230V</t>
  </si>
  <si>
    <t xml:space="preserve">příkon kW/ks 400V </t>
  </si>
  <si>
    <t>příkon kW celkem 230V</t>
  </si>
  <si>
    <t>příkon kW celkem 400V</t>
  </si>
  <si>
    <t>příkon kW/ks</t>
  </si>
  <si>
    <t>příkon kW celkem</t>
  </si>
  <si>
    <t>SV</t>
  </si>
  <si>
    <t>TV</t>
  </si>
  <si>
    <t>Odpad</t>
  </si>
  <si>
    <t>ZV</t>
  </si>
  <si>
    <t>G01</t>
  </si>
  <si>
    <t>1.03</t>
  </si>
  <si>
    <t>01.01</t>
  </si>
  <si>
    <t>neobsazeno</t>
  </si>
  <si>
    <t>01.02</t>
  </si>
  <si>
    <t>nerez</t>
  </si>
  <si>
    <t>Cool Compact
HKMT066-02</t>
  </si>
  <si>
    <t>Mrazicí skříň 20x GN 2/1, agregát, 2x dveře</t>
  </si>
  <si>
    <t>Mrazicí skříň 20x GN 2/1, agregát, Mraznička se 2 dveřmi, vnitřní a vnější z CNS (1.4301 / AISI 304), hygienické provedení, výparník mimo vnitřek chladničky, s chlazením cirkulačního vzduchu a samouzavíracími dveřmi, uzamykatelný. Elektronické ovládání s automatickým režimem ECO, ovládáním odmrazování a ventilátoru podle potřeby a podsvíceným 3palcovým LCD displejem, -15 °C / -22 °C</t>
  </si>
  <si>
    <t>01.03</t>
  </si>
  <si>
    <t>Cool Compact
HKMNN62-02</t>
  </si>
  <si>
    <t>Dvouprostorová chladicí skříň 10x GN 2/1 + 8x GN 2/1, agregát, 2x dveře</t>
  </si>
  <si>
    <r>
      <rPr>
        <sz val="10"/>
        <rFont val="Arial"/>
        <family val="2"/>
        <charset val="238"/>
      </rPr>
      <t xml:space="preserve">Dvouprostorová chladicí skříň 10x GN 2/1 + 8x GN 2/1, agregát, </t>
    </r>
    <r>
      <rPr>
        <sz val="10"/>
        <rFont val="Arial"/>
        <family val="2"/>
        <charset val="1"/>
      </rPr>
      <t>2-teplotní lednice, uvnitř i venku z CNS (1.4301 / AISI 304), hygienické provedení, s chlazením cirkulačního vzduchu a samozavíracími dveřmi, uzamykatelná. Elektronické ovládání s automatickým režimem ECO, ovládáním odmrazování a ventilátoru podle potřeby a podsvíceným 3palcovým LCD displejem, -2 °C / +12 °C výše + -2°C / +12°C níže</t>
    </r>
  </si>
  <si>
    <t>01.04</t>
  </si>
  <si>
    <t>Nerez</t>
  </si>
  <si>
    <t>Pracovní stůl s vyhřívaným spodním prostorem, kamenná deska, kamenný obklad ze tří stran, na stavebním soklu</t>
  </si>
  <si>
    <t>Pracovní stůl s vyhřívaným spodním prostorem, kamenná deska, kamenný obklad ze tří stran, na stavebním soklu 150mm</t>
  </si>
  <si>
    <t>Na stavebním soklu</t>
  </si>
  <si>
    <t>01.05</t>
  </si>
  <si>
    <t>ostatní technologie</t>
  </si>
  <si>
    <t>CLYDE NEREZ</t>
  </si>
  <si>
    <t>Infralampa</t>
  </si>
  <si>
    <t>Infralampa zavěšená ze stropu</t>
  </si>
  <si>
    <t>01.06</t>
  </si>
  <si>
    <t>termika</t>
  </si>
  <si>
    <t>MKN Junior MagicPilot</t>
  </si>
  <si>
    <t>El. konvektomat 6x GN 2/3</t>
  </si>
  <si>
    <r>
      <rPr>
        <sz val="10"/>
        <rFont val="Arial"/>
        <family val="2"/>
        <charset val="238"/>
      </rPr>
      <t xml:space="preserve">El. konvektomat, hygienická varná komora s kapacitou 6 x 2/3 GN, rozsah teplot: 30 až 300°C, napařování, vaření, kombivaření, horký vzduch, NT-vaření, Delta-t vaření, regenerace a banketový provoz, vícebodová sonda teploty jádra, DryTronic - ovládání vnitřního prostředí, koncept ovládání jednou rukou, funkce rychlého předehřátí, kuchařka pro 99 programů s až 20-ti libovolně kombinovatelnými kroky, Záznam dat HACCP, </t>
    </r>
    <r>
      <rPr>
        <b/>
        <sz val="10"/>
        <rFont val="Arial"/>
        <family val="2"/>
        <charset val="238"/>
      </rPr>
      <t>včetně čistícího systému</t>
    </r>
  </si>
  <si>
    <t>●</t>
  </si>
  <si>
    <t>01.07</t>
  </si>
  <si>
    <t>Pracovní stůl, police, zásuvkový blok, výsuvný koš, bez pracovní desky, na stavebním soklu</t>
  </si>
  <si>
    <t>Pracovní stůl dkříňový, vpravo sá vlevo spodní police, cca uprostřed zásuvkový blok (3x zásuvka + zámek), vedle výsuvný koš, vlevo vsuny na GN, stůl je bez pracovní desky, stůl je na stavebním soklu 150mm</t>
  </si>
  <si>
    <t>01.08</t>
  </si>
  <si>
    <t xml:space="preserve">mytí </t>
  </si>
  <si>
    <t>Hobart PROFI FX</t>
  </si>
  <si>
    <t>Podstolová myčka na nádobí, koš 500x500mm a 500x530mm, výkon až 40 košů/hod, dvouplášťové provedení</t>
  </si>
  <si>
    <t>Myčka podstolová - myčka sklenic, myčka nádobí, myčka bistro, myčka příborů, výbava: filtrační systém předmytí, APP provozních dat, USB, teoretický výkon až 40 košů/hod. dle provedení, koš 500x500mm + 500x530mm, 720 talířů /hod., 1440 sklenic/hod., zásuvná výška 425mm, spotřeba vody na 1 mycí cyklus : 2,0l na koš, dvouplášťové provedení, ovládání jedním tlačítkem s barevnou signalizací, tři základní mycí programy (90, 180, 360 sec.) + speciální programy, regulace tlaku mycího čerpadla pro každý program zvlášť, zabudované dávkovací zařízení pro mycí i oplachový prostředek, odpadní čerpadlo, samočistící program, včetně integrovaného zásobníku a dávkovače mycího a oplachového prostředku</t>
  </si>
  <si>
    <t>603/ 1048</t>
  </si>
  <si>
    <t>01.08a</t>
  </si>
  <si>
    <t>Hobart</t>
  </si>
  <si>
    <t>Základní sada košů k myčce</t>
  </si>
  <si>
    <t>01.09</t>
  </si>
  <si>
    <t>VAC-STAR S-210SX</t>
  </si>
  <si>
    <t>Vakuová balička</t>
  </si>
  <si>
    <t>Stolní vakuová balička, velikost komory 335x320x110, lišta 310mm, čerpadlo 10m3/hod, hmotnost 40kg</t>
  </si>
  <si>
    <t>350 (740)</t>
  </si>
  <si>
    <t>01.10</t>
  </si>
  <si>
    <t>PacoJet</t>
  </si>
  <si>
    <t>Pakosírovací a kutrovací stroj, včetně obou nožů, sady 30 nerezových patron a vík, a základního příslušenství, objem 0,8 litru, 2000 otáček/min., elektronické ovládání.</t>
  </si>
  <si>
    <t>01.11</t>
  </si>
  <si>
    <t>chlazení</t>
  </si>
  <si>
    <t>Irinox EasyFresh® Next XS</t>
  </si>
  <si>
    <t>Šokový zchlazovač/ zmrazovač (3x GN 1/1)</t>
  </si>
  <si>
    <r>
      <rPr>
        <sz val="10"/>
        <rFont val="Arial"/>
        <family val="2"/>
        <charset val="238"/>
      </rPr>
      <t>šokový zchlazovač/ zmrazovač, výkon zchlazení z +90°C na +3°C : 10</t>
    </r>
    <r>
      <rPr>
        <sz val="11"/>
        <rFont val="Arial"/>
        <family val="2"/>
        <charset val="238"/>
      </rPr>
      <t>kg za 90 min.</t>
    </r>
    <r>
      <rPr>
        <sz val="10"/>
        <rFont val="Arial"/>
        <family val="2"/>
        <charset val="238"/>
      </rPr>
      <t>, výkon zmrazení z +90°C na -18°C : 10</t>
    </r>
    <r>
      <rPr>
        <sz val="11"/>
        <rFont val="Arial"/>
        <family val="2"/>
        <charset val="238"/>
      </rPr>
      <t>kg za 240 min.</t>
    </r>
    <r>
      <rPr>
        <sz val="10"/>
        <rFont val="Arial"/>
        <family val="2"/>
        <charset val="238"/>
      </rPr>
      <t>, čtyři zchlazovací cykly: 1)+3°C - s teplotou chladící vzduchu nikdy neklesající pod 0°C, pro ryby, rýži, brambory, těstoviny, tenké produkty atd., 2)+3°C - pro maso polévky, omáčky, silné produkty atd., 3)-18°C - pro přímé zmrazení horkých právě dokončených produktů, proces je koncipován tak, aby nedocházelo k Iglů efektu, 4)- 18°C - pro zmrazení studených produktů nebo produktů o teplotě okolí, vestavěný agregát, chlazení vzduchem, teplotní sonda, rozteč vsunů 65 mm, prosvětlený ovládací LCD panel, vícebodové nastřikování chladiva do  výparníků, výparníky kataforézně ošetřeny proti korozi, ventilátor s nízkým vývinem tepla do prostoru pro potraviny, elektronicky řízený chladící okruh s optimalizací, žádný teplotní limit pro vkládané potraviny, v každém místě komory stejný zchlazovací výkon, koncepce nastavitelného držáku GN s možností umístění GN od hloubky 20 mm, možnost použití plechů pekařské normy 600x400 mm, vyjímatelný umyvatelný filtr kondenzátoru, voděodolné provedení ventilátoru a vnitřní komory</t>
    </r>
  </si>
  <si>
    <t>01.12</t>
  </si>
  <si>
    <t>MKN SpaceCombi MagicPilot</t>
  </si>
  <si>
    <t>El. konvektomat 6x GN 1/1</t>
  </si>
  <si>
    <r>
      <rPr>
        <sz val="10"/>
        <rFont val="Arial"/>
        <family val="2"/>
        <charset val="238"/>
      </rPr>
      <t xml:space="preserve">Šířka pouze  550mm při kapacitě 6x GN 1/1-60mm hl., cca. o 40% méně potřebného místa, dveře varného prostoru s vícevrstvým izolačním zasklením, Přímo ve varném prostoru integrovaný ostřik pro jednoduché a pohodlné rychlé opláchnutí, bezpečnostní systém: Na konci tepelné úpravy je pára nacházející se ve varném prostoru řízeně odsáta a kondenzována, ovládání klima: Individuálně ovladatelné klima tepelné přípravy včetně aktivního zapaření a odvětrání, vícenásobný časovač pro kontrolu současně připravovaných potravin, dynamický systém výroby páry, předehřátí, zchlazení, příprava ideálního klima – sloučeno vše v jedné funkci, koncept ovládání jednou rukou, koncept ručního ovládání s 8 druhy tepelných úprav:mírná pára, pára, rychlá pára, horký vzduch, kombinace horký vzduch a pára, dokončení, nízkoteplotní úprava, Delta-T tepelná úprava automatická reverzace ventilátoru 2 programovatelné rychlostí proudění vzduchu, až 20 kroků vaření libovolně kombinovatelných až 300 programů tepelné úpravy, možnost naprogramování ochrany programů proti přepsání nebo vymazání, ruční zapaření, programovatelné variabilní zapaření, programovatelná prodleva, programovatelná signalizace kroků, taktování ventilátoru, digitální multifunkční ukazatel pro čas, teplotu a programy, vícebodová sonda teploty jádra do 99°C, ruční čistící program rozsah teplot 30—300°C, sériové rozhraní RS232 a RS485, integrovaná HACCP-paměť pro až 200 procesů napojení pro optimalizaci spotřeby energie, závěsy pro GN 1/1, podélné vsuny, laserem vyřezávané závěsy bez spár, profesionální varný prostor leštěný do vysokého lesku s hygienicky zaoblenými hranami, halogenové osvětlení varného prostoru, nástrčné těsnění dveří, bezdotykový koncový spínač dveří, otočná klika dveří pro jednoruční obsluhu, přepínání cizích řečí, servisní diagnostický program, časový spínač a předvolba doby spuštění se zobrazením reálného času, multifunkční ukazatel, </t>
    </r>
    <r>
      <rPr>
        <b/>
        <sz val="10"/>
        <rFont val="Arial"/>
        <family val="2"/>
        <charset val="238"/>
      </rPr>
      <t>včetně čistícího systému</t>
    </r>
  </si>
  <si>
    <t>01.12a</t>
  </si>
  <si>
    <t>Komínek</t>
  </si>
  <si>
    <t>Nerezový odtahový komínek pro odtah par z konvektomatu pod odsávací strop</t>
  </si>
  <si>
    <t>01.13</t>
  </si>
  <si>
    <t>MenuSystem MS-I-10EP</t>
  </si>
  <si>
    <t>Indukční vařič. 1 zóna, pro zabudování</t>
  </si>
  <si>
    <t>Indukční vařič. 1 zóna, pro zabudování do pracovní desky, generátor umístěn ve společné generátorové šachtě</t>
  </si>
  <si>
    <t>01.14</t>
  </si>
  <si>
    <t>Rational iVario® 2-XS</t>
  </si>
  <si>
    <t>El. multifunkční pánev, užitná kapacita: 2x 17l</t>
  </si>
  <si>
    <t>Elektrická multifunkční pánev včetně špachtle a čistící houbičky - stolní provedení, užitná kapacita: 2x 17, rozsah teplot: 30 – 250°C</t>
  </si>
  <si>
    <t>01.14a</t>
  </si>
  <si>
    <t>Rameno pro zvedací a spouštěcí automatiku</t>
  </si>
  <si>
    <t>Rameno pro zvedací a spouštěcí automatiku, pro vaření v koších</t>
  </si>
  <si>
    <t>01.14b</t>
  </si>
  <si>
    <t>Podestavba pod multifunkční pánev, na stavebním sokllu</t>
  </si>
  <si>
    <t>Podestavba pod multifunkční pánev, 2x sada vsunů pro GN, uprostřed prostor pro vývody instalací, v čele tohoto prostoru zabudovaná 1x zásuvka elektro 230V, pod pracovní deskou nad vsuny 2x vysouvací police se zvýšenou nosností pro umístění GN a následné slévání vany do této GN, osa jednotlivých polic musí být na ose jednotlivých van, v místě styku podestavby s okolní technologií nutný límec do výšky pracovní plochy okolní technologie, v místě styku podestavby se zdí nutný límec do výšky lemu okolní technologie, v případě postavení podestavby na sokl musí být napojení límců na okolní technologii provedeno tak, aby nebylo možné zatékání, na stavebním soklu 150mm</t>
  </si>
  <si>
    <t>01.14c</t>
  </si>
  <si>
    <t>Kompletní sada košů na malé porce včetně rámu</t>
  </si>
  <si>
    <t>Kompletní sada košů na malé porce včetně rámu - 6x koš + rám</t>
  </si>
  <si>
    <t>01.14d</t>
  </si>
  <si>
    <t>Rošt na dno pánve</t>
  </si>
  <si>
    <t>Rošt na dno pánve, pro zamezení kontaktů velkých pečených kusů masa se dnem pánve při nočních úpravách</t>
  </si>
  <si>
    <t>01.14e</t>
  </si>
  <si>
    <t>Varný koš</t>
  </si>
  <si>
    <t>Varný koš, pro vaření rýže a těstovin v koších</t>
  </si>
  <si>
    <t>01.15</t>
  </si>
  <si>
    <t>VAC-STAR</t>
  </si>
  <si>
    <t>Souce Vide</t>
  </si>
  <si>
    <t>01.16</t>
  </si>
  <si>
    <t>MKN SpaceCombi MagicPilot  Junior</t>
  </si>
  <si>
    <r>
      <rPr>
        <sz val="10"/>
        <rFont val="Arial"/>
        <family val="2"/>
        <charset val="238"/>
      </rPr>
      <t xml:space="preserve">El. konvektomat, hygienická varná komora s kapacitou 6 x 2/3 GN, rozsah teplot: 30 až 300°C, napařování, vaření, kombivaření, horký vzduch, NT-vaření, Delta-t vaření, regenerace a banketový provoz, vícebodová sonda teploty jádra, ovládání vnitřního prostředí, koncept ovládání jednou rukou, funkce rychlého předehřátí, kuchařka pro 99 programů s až 20-ti libovolně kombinovatelnými kroky, Záznam dat HACCP, </t>
    </r>
    <r>
      <rPr>
        <b/>
        <sz val="10"/>
        <rFont val="Arial"/>
        <family val="2"/>
        <charset val="238"/>
      </rPr>
      <t>včetně čistícího systému</t>
    </r>
  </si>
  <si>
    <t>01.15a</t>
  </si>
  <si>
    <t>01.17</t>
  </si>
  <si>
    <t>HUGENTOBLER Hold-o-mat 411</t>
  </si>
  <si>
    <t>Hold-o-mat - 4x GN 1/1</t>
  </si>
  <si>
    <t>Hold-o-mat - 4x GN 1/1, osazení max. 4x  GN 1/1-65 nebo 2x  GN 1/1-100, dveře s magnetickým uzávěrem, hmotnost 27,5kg</t>
  </si>
  <si>
    <t>01.18</t>
  </si>
  <si>
    <t>01.19</t>
  </si>
  <si>
    <t>01.20</t>
  </si>
  <si>
    <t>interier</t>
  </si>
  <si>
    <t>Umyvadlo a výklopným košem a zásobníky na mýdlo a papírové ručníky.</t>
  </si>
  <si>
    <t>Dodávka interiéru</t>
  </si>
  <si>
    <t>01.21</t>
  </si>
  <si>
    <t>Pracovní stůl, výsuvný koš, umyvadlo, baterie, police</t>
  </si>
  <si>
    <t>Pracovní stůl skříňový, vlevo výsuvný koš, vlevo zabudované nerezové umyvadlo na ruce včetně stojánkové baterie a zásobníku na ručníky a dávkovače mýdla, vpravo spodní police + křídlová dvířka, zadní + pravý + levý lem</t>
  </si>
  <si>
    <t>na stavebním soklu</t>
  </si>
  <si>
    <t>01.22</t>
  </si>
  <si>
    <t>01.23</t>
  </si>
  <si>
    <t>01.23a</t>
  </si>
  <si>
    <t>Pracovní stůl, police, na stavebním soklu</t>
  </si>
  <si>
    <t>Pracovní stůl skříňový, spodní police, zadní + levý lem, stůl je na stavebním soklu 150mm</t>
  </si>
  <si>
    <t>01.23b</t>
  </si>
  <si>
    <t>Hobart Hydroline Protect SD-H</t>
  </si>
  <si>
    <t>Změkčovač vody</t>
  </si>
  <si>
    <t>Automatický změkčovač vody</t>
  </si>
  <si>
    <t>01.24</t>
  </si>
  <si>
    <t>Pracovní stůl, police, výsuvný koš, zásuvkový blok na GN 2/1, bez pracovní desky, na stavebním soklu</t>
  </si>
  <si>
    <t>Pracovní stůl skříňový, vpravo spodní police, vedle výsuvný koš, vlevo zásuvkový blok na GN 2/1 (3x zásuvka), stůl je bez pracovní desky, stůl je na stavebním soklu 150mm</t>
  </si>
  <si>
    <t>01.25</t>
  </si>
  <si>
    <t>Pracovní stůl, police, bez pracovní desky, na stavebním soklu</t>
  </si>
  <si>
    <t>Pracovní stůl skříňový, 2x police, křídlová dvířka, stůl je bez pracovní desky, stůl je na stavebním soklu 150mm</t>
  </si>
  <si>
    <t>01.26</t>
  </si>
  <si>
    <t>Pracovní stůl skříňový, vlevo spodní police, vedle výsuvný koš, vpravo zásuvkový blok na GN 2/1 (3x zásuvka), stůl je bez pracovní desky, stůl je na stavebním soklu 150mm</t>
  </si>
  <si>
    <t>01.27</t>
  </si>
  <si>
    <t>Pracovní skříňový stůl, polohovatelná spodní police pro hold-o mat, na stavebním soklu 150mm</t>
  </si>
  <si>
    <t>01.27a</t>
  </si>
  <si>
    <t>Pracovní stůl skříňový, spodní police, stůl je bez pracovní desky, stůl je na stavebním soklu 150mm</t>
  </si>
  <si>
    <t>01.28</t>
  </si>
  <si>
    <t>Pracovní deska ke stolům č.p.1.24, 1.25, 1.26, 1.27, 1.55 a 1.27a, 2x dřez, 2x prolam, 2x baterie</t>
  </si>
  <si>
    <t>Pracovní deska ke stolům č.p.1.24, 1.25, 1.26, 1.27, 1.55 a 1.27a, nad výsuvným košem stolu 01.24 zabudovaný dřez pro vložení GN 1/1, včetně stojánkové baterie a prolamu okolo dřezu, nad výsuvným košem stolu 01.26 zabudovaný dřez pro vložení GN 1/1, včetně stojánkové baterie a prolamu okolo dřezu, zadní lem podél stěn, v místě konvektomatu 01.16 je pracovní deska protažena až do niky</t>
  </si>
  <si>
    <t>připojovací armatura k baterii a dřezům je součástí dodávky gastra (roháčky v dodávce stavba/ZTI)</t>
  </si>
  <si>
    <t>01.29</t>
  </si>
  <si>
    <t>Skříňka, osvětlení</t>
  </si>
  <si>
    <t>Nástěnná celonerezová skříňka dvoupatrová, posuvná dvířka + zámek, pod skříňkou zabudované LED osvětlení včetně krytu, společný zdroj pro LED osvětlení umístěný v rozvaděči</t>
  </si>
  <si>
    <t>Společný zdroj pro LED osvětlení 12V umístěný ve skříni rozvaděče</t>
  </si>
  <si>
    <t>01.30</t>
  </si>
  <si>
    <t>01.31</t>
  </si>
  <si>
    <t>01.32</t>
  </si>
  <si>
    <t>Pracovní deska pro stoly 01.38 + 01.31</t>
  </si>
  <si>
    <r>
      <rPr>
        <sz val="10"/>
        <rFont val="Arial"/>
        <family val="2"/>
        <charset val="1"/>
      </rPr>
      <t>Pracovní deska pro stoly 01.38 + 01.31, zadní lem podél stěn</t>
    </r>
    <r>
      <rPr>
        <sz val="10"/>
        <rFont val="Arial"/>
        <family val="2"/>
        <charset val="238"/>
      </rPr>
      <t>, v místě konvektomatu 01.12 je pracovní deska protažena až do niky</t>
    </r>
  </si>
  <si>
    <t>01.33</t>
  </si>
  <si>
    <t>Pracovní stůl rohový, police, bez pracovní desky, na stavebním soklu</t>
  </si>
  <si>
    <t>Pracovní stůl rohový skříňový, spodní police, stůl je bez pracovní desky, stůl je na stavebním soklu 150mm</t>
  </si>
  <si>
    <t>1400/ 700</t>
  </si>
  <si>
    <t>1000/ 700</t>
  </si>
  <si>
    <t>01.34</t>
  </si>
  <si>
    <t>Pojízdný stůl pod vakuovou baličku</t>
  </si>
  <si>
    <t>Pojízdný stůl pod vakuovou baličku, 4 kolečka z toho 2 bržděnná</t>
  </si>
  <si>
    <t>01.35</t>
  </si>
  <si>
    <t>Pracovní stůl, police, výsuvný koš, bez pracovní desky, na stavebním soklu</t>
  </si>
  <si>
    <t>Pracovní stůl skříňový, spodní police, cca uprostřed výsuvný koš, křídlová dvířka, stůl je bez pracovní desky, stůl je na stavebním soklu 150mm</t>
  </si>
  <si>
    <t>01.36</t>
  </si>
  <si>
    <t>Pracovní stůl, police, bez pracovní desky, částečně na stavebním soklu</t>
  </si>
  <si>
    <t>Pracovní stůl skříňový, vpravo spodní police, vlevo spodní prostor volný pro myčku, stůl je bez pracovní desky, stůl je částečně na stavebním soklu 150mm</t>
  </si>
  <si>
    <t>01.37</t>
  </si>
  <si>
    <t>Pracovní stůl skříňový, 2x police, stůl je bez pracovní desky, stůl je na stavebním soklu 150mm</t>
  </si>
  <si>
    <t>01.38</t>
  </si>
  <si>
    <t>Pracovní deska pro stoly 01.07 + 01.36 + 01.37 + 01.35, 2x dřez, 2x prolam, baterie</t>
  </si>
  <si>
    <r>
      <rPr>
        <sz val="10"/>
        <rFont val="Arial"/>
        <family val="2"/>
        <charset val="1"/>
      </rPr>
      <t xml:space="preserve">Pracovní deska pro stoly 01.07 + 01.36 + 01.37 + 01.35, </t>
    </r>
    <r>
      <rPr>
        <sz val="10"/>
        <rFont val="Arial"/>
        <family val="2"/>
        <charset val="238"/>
      </rPr>
      <t>nad výsuvným košem stolu 01.35 zabudovaný dřez pro vložení GN 1/1, včetně stojánkové baterie a prolamu okolo dřezu, nad stolem 01.36 vpravo zabudovaný dřez pro vložení GN 2/1, prolam desky nad celým stolem 01.36, vedle dřezu odkapní plocha vyspádovaná do dřezu, zadní+ levý lem</t>
    </r>
  </si>
  <si>
    <t>připojovací armatury ke dřezům a baterii jsou součástí dodávky gastra (roháčky v dodávce stavba/ZTI)</t>
  </si>
  <si>
    <t>Tlaková sprcha</t>
  </si>
  <si>
    <t>Tlaková oplachová sprcha se směšovací baterií a napouštěcím ramenem</t>
  </si>
  <si>
    <t>připojovací armatura k baterii je součástí dodávky gastra</t>
  </si>
  <si>
    <t>01.39</t>
  </si>
  <si>
    <t>MENUSYSTEM</t>
  </si>
  <si>
    <t>Indukční vařič, Slide Control – 2x</t>
  </si>
  <si>
    <t>Indukční vařič, 1 zóna</t>
  </si>
  <si>
    <t>Menu systém</t>
  </si>
  <si>
    <t>Stojan se dvěma držáky na turbomixer, napouštěcí baterie k varnému bloku, 2x zásuvka 230V</t>
  </si>
  <si>
    <t>připojovací armatura k baterii je součástí dodávky gastra (roháčky v dodávce stavba/ZTI)</t>
  </si>
  <si>
    <t>01.40</t>
  </si>
  <si>
    <t>01.41</t>
  </si>
  <si>
    <t>01.42</t>
  </si>
  <si>
    <t>RM Gastro</t>
  </si>
  <si>
    <t>Systémový regál</t>
  </si>
  <si>
    <t>Systémový regál, pětipolicové provedení, výškově nastavitelné police, nosnost police 140 kg</t>
  </si>
  <si>
    <t>01.43</t>
  </si>
  <si>
    <t>01.44</t>
  </si>
  <si>
    <t>01.45</t>
  </si>
  <si>
    <t>01.46</t>
  </si>
  <si>
    <t>01.47</t>
  </si>
  <si>
    <t>01.48</t>
  </si>
  <si>
    <t>01.49</t>
  </si>
  <si>
    <t>Varimixer Kodiak10</t>
  </si>
  <si>
    <t>Kuchyňský robot - 10l</t>
  </si>
  <si>
    <t>Stolní kuchyňský robot – 10l, digitální ovládání, plynule nastavitelná rychlost 72+451 ot/min, hmotnost 53kg</t>
  </si>
  <si>
    <t>01.50</t>
  </si>
  <si>
    <t>01.51</t>
  </si>
  <si>
    <t>Nástěnná celonerezová skříňka jednopatrová, posuvná dvířka + zámek, pod skříňkou zabudované LED osvětlení včetně krytu, společný zdroj pro LED osvětlení umístěný v rozvaděči</t>
  </si>
  <si>
    <t>01.52</t>
  </si>
  <si>
    <t>01.53</t>
  </si>
  <si>
    <t>01.54</t>
  </si>
  <si>
    <t>Stavba/VZT</t>
  </si>
  <si>
    <t>Klimatický odsávací strop</t>
  </si>
  <si>
    <t>Dodávka stavby/VZT</t>
  </si>
  <si>
    <t>01.55</t>
  </si>
  <si>
    <t>Pracovní stůl, police, na stavením soklu, bez pracovní desky</t>
  </si>
  <si>
    <t>Pracovní stůl skříňový, 2x police, stůl je na stavením soklu 150mm, stůl je bez pracovní desky</t>
  </si>
  <si>
    <t>01.56</t>
  </si>
  <si>
    <t>01.57</t>
  </si>
  <si>
    <t>01.58</t>
  </si>
  <si>
    <t>01.59</t>
  </si>
  <si>
    <t>Stavba/ZTI</t>
  </si>
  <si>
    <t>Kompletní nerezová podlahová vana s roštem a protizápachovou uzávěrou</t>
  </si>
  <si>
    <t>Dodávka stavby/ZTI</t>
  </si>
  <si>
    <t>01.60</t>
  </si>
  <si>
    <t>01.61</t>
  </si>
  <si>
    <t>Box generátorů indukčních vařičů</t>
  </si>
  <si>
    <t>xx.xx</t>
  </si>
  <si>
    <t>Všechny dveře a dvířka opatřeny zámkem na generální klíč</t>
  </si>
  <si>
    <t>G02</t>
  </si>
  <si>
    <t>1.23</t>
  </si>
  <si>
    <t>02.01</t>
  </si>
  <si>
    <t>Chladicí box rohový nerezový, agregát</t>
  </si>
  <si>
    <r>
      <rPr>
        <sz val="10"/>
        <rFont val="Arial"/>
        <family val="2"/>
        <charset val="1"/>
      </rPr>
      <t>Chladicí box rohový nerezový, bez podlahy, dveře 600mm + zámek, osvětlení boxu, samostatná signalizace otevřených dveří nebo poklesu teploty, včetně vykrytí prostoru nad chladicím boxem pomocí nerezových PUR panelů – nutná koordinace s projektem VZT pro zajištění dostatečného odvětrání stropního chladicího agregátu</t>
    </r>
    <r>
      <rPr>
        <sz val="10"/>
        <rFont val="Arial"/>
        <family val="2"/>
        <charset val="238"/>
      </rPr>
      <t>, včetně stropního agregátu a výparníku</t>
    </r>
  </si>
  <si>
    <t>2600/ 3000</t>
  </si>
  <si>
    <t>02.02</t>
  </si>
  <si>
    <t>02.03</t>
  </si>
  <si>
    <t>02.04</t>
  </si>
  <si>
    <t>Pracovní stůl skříňový, vlevo spodní police a vsuny na GN, vpravo spodní prostor volný, stůl je bez pracovní desky, stůl je částečně na stavebním soklu 150mm</t>
  </si>
  <si>
    <t>02.05</t>
  </si>
  <si>
    <t>MKN                                        Junior                                      MagicPilot</t>
  </si>
  <si>
    <t>02.06</t>
  </si>
  <si>
    <t>Irinox Multifresh® Next S</t>
  </si>
  <si>
    <t>Šokový zchlazovač/ zmrazovač (4-8x GN 1/1)</t>
  </si>
  <si>
    <r>
      <rPr>
        <sz val="10"/>
        <rFont val="Arial"/>
        <family val="2"/>
        <charset val="238"/>
      </rPr>
      <t>šokový zchlazovač/ zmrazovač, výkon zchlazení z +90°C na +3°C : 25</t>
    </r>
    <r>
      <rPr>
        <sz val="11"/>
        <rFont val="Arial"/>
        <family val="2"/>
        <charset val="238"/>
      </rPr>
      <t>kg za 90 min.</t>
    </r>
    <r>
      <rPr>
        <sz val="10"/>
        <rFont val="Arial"/>
        <family val="2"/>
        <charset val="238"/>
      </rPr>
      <t>, výkon zmrazení z +90°C na -18°C : 25</t>
    </r>
    <r>
      <rPr>
        <sz val="11"/>
        <rFont val="Arial"/>
        <family val="2"/>
        <charset val="238"/>
      </rPr>
      <t>kg za 240 min.</t>
    </r>
    <r>
      <rPr>
        <sz val="10"/>
        <rFont val="Arial"/>
        <family val="2"/>
        <charset val="238"/>
      </rPr>
      <t>, čtyři zchlazovací cykly: 1)+3°C - s teplotou chladící vzduchu nikdy neklesající pod 0°C, pro ryby, rýži, brambory, těstoviny, tenké produkty atd., 2)+3°C - pro maso polévky, omáčky, silné produkty atd., 3)-18°C - pro přímé zmrazení horkých právě dokončených produktů, proces je koncipován tak, aby nedocházelo k Iglů efektu, 4)- 18°C - pro zmrazení studených produktů nebo produktů o teplotě okolí, vestavěný agregát, chlazení vzduchem, teplotní sonda, rozteč vsunů 65 mm, prosvětlený ovládací LCD panel, vícebodové nastřikování chladiva do  výparníků, výparníky kataforézně ošetřeny proti korozi, ventilátor s nízkým vývinem tepla do prostoru pro potraviny, elektronicky řízený chladící okruh s optimalizací, žádný teplotní limit pro vkládané potraviny, v každém místě komory stejný zchlazovací výkon, koncepce nastavitelného držáku GN s možností umístění GN od hloubky 20 mm, možnost použití plechů pekařské normy 600x400 mm, vyjímatelný umyvatelný filtr kondenzátoru, voděodolné provedení ventilátoru a vnitřní komory</t>
    </r>
  </si>
  <si>
    <t>02.07</t>
  </si>
  <si>
    <t>Vac-Star CSC 20 CT</t>
  </si>
  <si>
    <t>Stolní vařič Sous-Vide</t>
  </si>
  <si>
    <t>Stolní vařič Sous-Vide, umožňuje přípravu pokrmu za předem nastavené teploty. Tato teplota se udržuje s přesností ± 0,2 °C, teplotní sonda, objem 20l</t>
  </si>
  <si>
    <t>02.08</t>
  </si>
  <si>
    <t>02.09</t>
  </si>
  <si>
    <t>RGT RE 25.2</t>
  </si>
  <si>
    <t>Chladicí stůl dvousekcový na GN, agregát, bez pracovní desky, na stavebním soklu</t>
  </si>
  <si>
    <t>Chladicí stůl dvousekcový na GN, 1x 2 zásuvky + 1x 3 zásuvky + zámky, agregát vlevo, stůl je bez pracovní desky, stůl je na stavebním soklu 150mm</t>
  </si>
  <si>
    <t>02.10</t>
  </si>
  <si>
    <t>Pracovní deska pro stoly 04. + 09. + 11., dřez, prolam, baterie</t>
  </si>
  <si>
    <t>Pracovní deska pro stoly 04. + 09. + 11., nad agregátem stolu 02.09 zabudovaný dřez pro vložení GN 1/1, včetně stojánkové baterie a prolamu desky okolo dřezu, zadní lem podél stěn</t>
  </si>
  <si>
    <t>připojovací armatura ke dřezu a baterii jsou součástí dodávky gastra (roháčky v dodávce stavba/ZTI)</t>
  </si>
  <si>
    <t>02.11</t>
  </si>
  <si>
    <t>Pracovní stůl, výsuvný koš, bez pracovní desky, na stavebním soklu</t>
  </si>
  <si>
    <t>Pracovní stůl skříňový, výsuvný koš, stůl je bez pracovní desky, stůl je na stavebním soklu 150mm</t>
  </si>
  <si>
    <t>02.12</t>
  </si>
  <si>
    <t>02.13</t>
  </si>
  <si>
    <t>02.13a</t>
  </si>
  <si>
    <t>02.13b</t>
  </si>
  <si>
    <t>02.13c</t>
  </si>
  <si>
    <t>02.13d</t>
  </si>
  <si>
    <t>02.13e</t>
  </si>
  <si>
    <t>02.14</t>
  </si>
  <si>
    <t>02.15</t>
  </si>
  <si>
    <t>Pracovní stůl, police, vsuny na GN, bez pracovní desky, na stavebním soklu</t>
  </si>
  <si>
    <t>Pracovní stůl skříňový, spodní police, cca uprostřed vsuny na GN, vlevo křídlová dvířka, stůl ja bez pracovní desky, stůl je na stavebním soklu 150mm</t>
  </si>
  <si>
    <t>02.16</t>
  </si>
  <si>
    <t>MKN 10027133</t>
  </si>
  <si>
    <t>Elektrický salamander</t>
  </si>
  <si>
    <t>Elektrický salamander, Multifunkční zařízení, k přípravě gratinovaných pokrmů a jídel s pečenými polevami, na glazování a karamelizaci, k ohřátí pokrmů a jejich uchování teplé a pro rozmrazování potravin.</t>
  </si>
  <si>
    <t>02.17</t>
  </si>
  <si>
    <t>Police, osvětlení</t>
  </si>
  <si>
    <t>Celonerezová nástěnná police pod salamander, pod policí zabudované LED osvětlení včetně krytu, společný zdroj pro LED osvětlení umístěný v rozvaděči</t>
  </si>
  <si>
    <t>02.18</t>
  </si>
  <si>
    <t>MKN-FlexiCombi MagicPilot 6.1</t>
  </si>
  <si>
    <r>
      <rPr>
        <sz val="10"/>
        <rFont val="Arial"/>
        <family val="2"/>
        <charset val="238"/>
      </rPr>
      <t xml:space="preserve">El. konvektomat 6x GN 1/1, vaření, napařování, expresní vaření, konvekce / Horký vzduch, Vlhkost nastavitelná nezávisle na teplotě, kombiVaření, regenerační a banketový program, individuální ovládání vlhkosti, samostatná regenerační / banketová kuchařka, nízkoteplotní vaření, uvaření a udržování, vaření delta-t, vícebodová sonda, FlexiRack umožňuje vybrat si mezi příčným či podélným způsobem vkládání 1/1 gastronádob. Umožňuje také použití pečících plechů 60x40 cm, jemný vývoj páry, integrovaný odstředivý vývojník páry, centrální ovládání jednou rukou, rychlé předehřátí, rychlé zchlazení varného prostoru, automatický systém odsátí páry z varného prostoru na konci vaření, samostatná kuchařka pro individuální regenerační programy, 300 programů o 12 krocích, přednastavené varné procesy, ovládání pomocí symbolů, kontrola času jednotlivých vsunů, </t>
    </r>
    <r>
      <rPr>
        <b/>
        <sz val="10"/>
        <rFont val="Arial"/>
        <family val="2"/>
        <charset val="238"/>
      </rPr>
      <t>včetně čistícího systému</t>
    </r>
    <r>
      <rPr>
        <sz val="10"/>
        <rFont val="Arial"/>
        <family val="2"/>
        <charset val="238"/>
      </rPr>
      <t>, varná komora z chromniklové oceli</t>
    </r>
  </si>
  <si>
    <t>02.19</t>
  </si>
  <si>
    <t>02.20</t>
  </si>
  <si>
    <t>02.21</t>
  </si>
  <si>
    <t>Pracovní stůl skříňový, spodní police, vsuny na GN, stůl je bez pracovní desky, stůl je na stavebním soklu 150mm</t>
  </si>
  <si>
    <t>02.22</t>
  </si>
  <si>
    <t>02.23</t>
  </si>
  <si>
    <t>Pracovní deska pro stoly 15. + 20. + 21.</t>
  </si>
  <si>
    <t>Pracovní deska pro stoly 15. + 20. + 21., zadní lem podél stěn</t>
  </si>
  <si>
    <t>02.24</t>
  </si>
  <si>
    <t>VAC-STAR S-223SX</t>
  </si>
  <si>
    <t>Stolní vakuová balička, velikost komory 445x410x200, lišta 420mm, čerpadlo 23m3/hod, hmotnost 65kg</t>
  </si>
  <si>
    <t>450 (930)</t>
  </si>
  <si>
    <t>02.25</t>
  </si>
  <si>
    <t>Pojízdný podstavec pod baličku, police</t>
  </si>
  <si>
    <t>Pojízdný podstavec pod baličku, spodní police, 4 otočná kolečka z toho dvě kolečka s brzdou</t>
  </si>
  <si>
    <t>02.26</t>
  </si>
  <si>
    <t>02.27</t>
  </si>
  <si>
    <t>02.28</t>
  </si>
  <si>
    <t>02.29</t>
  </si>
  <si>
    <t>Pracovní stůl, zásuvkový blok, výsuvný koš, bez pracovní desky, na stavebním soklu</t>
  </si>
  <si>
    <t>Pracovní stůl skříňový, vpravo zásuvkový blok (3x zásuvka + zámek), vlevo výsuvný koš, stůl je bez pracovní desky, stůl je na stavebním soklu 150mm</t>
  </si>
  <si>
    <t>02.30</t>
  </si>
  <si>
    <t>02.31</t>
  </si>
  <si>
    <t>02.32</t>
  </si>
  <si>
    <t>02.33</t>
  </si>
  <si>
    <t>Pracovní deska pro stoly 29. + 31. + 32., 2x dřez, 2x prolam, umyvadlo, 2x baterie</t>
  </si>
  <si>
    <t>800/ 700</t>
  </si>
  <si>
    <t>připojovací armatura ke dřezům a umyvadlu a bateriím jsou součástí dodávky gastra (roháčky v dodávce stavba/ZTI)</t>
  </si>
  <si>
    <t>02.34</t>
  </si>
  <si>
    <t>02.35</t>
  </si>
  <si>
    <t>02.36</t>
  </si>
  <si>
    <t>Myčka je na změkčenou vodu napojena přímo ze sousedního změkčovače. Napojení řeší dodavatel technologie gastro.</t>
  </si>
  <si>
    <t>02.37</t>
  </si>
  <si>
    <t>Pracovní stůl skříňový, 2x police, křídlová dvířka, vlevo spodní police + vsuny na GN, stůl je bez pracovní desky, stůl je na stavebním soklu 150mm</t>
  </si>
  <si>
    <t>02.38</t>
  </si>
  <si>
    <t>02.39</t>
  </si>
  <si>
    <t>Pracovní stůl, výsuvný koš, zásuvkový blok na GN 2/1, bez pracovní desky, na stavebním soklu</t>
  </si>
  <si>
    <t>Pracovní stůl skříňový, vpravo výsuvný koš, vlevo zásuvkový blok na GN 2/1 (3x zásuvka), stůl je bez pracovní desky, stůl je na stavebním soklu 150mm</t>
  </si>
  <si>
    <t>02.40</t>
  </si>
  <si>
    <t>Pracovní deska pro stoly 37. + 39. + 42. + 42a. + 44., 3x dřez, 3x prolam, 2x baterie</t>
  </si>
  <si>
    <r>
      <rPr>
        <sz val="10"/>
        <rFont val="Arial"/>
        <family val="2"/>
        <charset val="1"/>
      </rPr>
      <t>Pracovní deska pro stoly 37. + 39. + 42. + 42a. + 44., nad stolem 02.39 vpravo zabudovaný dřez pro vložení GN 1/1, včetně stojánkové baterie a prolamu desky okolo dřezu</t>
    </r>
    <r>
      <rPr>
        <sz val="10"/>
        <rFont val="Arial"/>
        <family val="2"/>
        <charset val="238"/>
      </rPr>
      <t>, nad stolem 02.42 vlevo zabudovaný dřez pro vložení GN 1/1, včetně stojánkové baterie a prolamu desky okolo dřezu, nad stolem 02.44 vpravo zabudovaný dřez 400x400, nad pravou částí stolu 02.44 prolam desky, zadní lem podél stěn</t>
    </r>
  </si>
  <si>
    <t>02.41</t>
  </si>
  <si>
    <t>02.42</t>
  </si>
  <si>
    <t>Pracovní stůl, police, výsuvný koš, vsuny na GN, bez pracovní desky, na stavebním soklu</t>
  </si>
  <si>
    <t>Pracovní stůl skříňový, 2x police + křídlová dvířka, vlevo výsuvný koš, vpravo spodní police + vsuny na GN, stůl je bez pracovní desky, stůl je na stavebním soklu 150mm</t>
  </si>
  <si>
    <t>02.42a</t>
  </si>
  <si>
    <t>Pracovní stůl skříňový, spodní police + křídlová dvířka, stůl je bez pracovní desky, stůl je na stavebním soklu 150mm</t>
  </si>
  <si>
    <t>02.43</t>
  </si>
  <si>
    <t>02.44</t>
  </si>
  <si>
    <t>Pracovní stůl, police, zásuvkový blok, výsuvný koš, bez pracovní desky, částečně na stavebním soklu</t>
  </si>
  <si>
    <t>Pracovní stůl skříňový, 2x police + křídlová dvířka, vlevo zásuvkový blok (3x zásuvka + zámek), vpravo výsuvný koš, vedle výsuvného koše spodní prostor volný pro myčku, stůl je bez pracovní desky, stůl je částečně na stavebním soklu 150mm</t>
  </si>
  <si>
    <t>02.45</t>
  </si>
  <si>
    <t>02.45a</t>
  </si>
  <si>
    <t>02.46</t>
  </si>
  <si>
    <t>02.47</t>
  </si>
  <si>
    <t>Pracovní stůl s vyhřívaným spodním prostorem, bez pracovní desky, na stavebním soklu</t>
  </si>
  <si>
    <t>Pracovní stůl s vyhřívaným spodním prostorem, instalační šachta vlevo, stůl je bez pracovní desky, stůl je na stavebním soklu 150mm</t>
  </si>
  <si>
    <t>02.48</t>
  </si>
  <si>
    <t>Pracovní stůl s vyhřívaným spodním prostorem, instalační šachta vpravo, stůl je bez pracovní desky, stůl je na stavebním soklu 150mm</t>
  </si>
  <si>
    <t>02.49</t>
  </si>
  <si>
    <t>Kamenná pracovní desky pro stoly 47. + 48., včetně kamenného obkladu těchto stolů</t>
  </si>
  <si>
    <t>02.50</t>
  </si>
  <si>
    <t>02.51</t>
  </si>
  <si>
    <t>02.52</t>
  </si>
  <si>
    <t>02.53</t>
  </si>
  <si>
    <t>02.54</t>
  </si>
  <si>
    <t>dodavatel technologie gastro</t>
  </si>
  <si>
    <t>Dodavatel technologie gastro</t>
  </si>
  <si>
    <t>Náklady na realizaci kuchyně - 5,5%</t>
  </si>
  <si>
    <t>Vedlejší realizační náklady - 3,5%</t>
  </si>
  <si>
    <t>Odborná demontáž stávající technologie a likvidace včetně dopravy a přesunu hmot</t>
  </si>
  <si>
    <t>elektro:</t>
  </si>
  <si>
    <t>230V</t>
  </si>
  <si>
    <t>PŘÍKON CELKEM</t>
  </si>
  <si>
    <t>400V</t>
  </si>
  <si>
    <t>plyn:</t>
  </si>
  <si>
    <t>Předpokládaná současnost:</t>
  </si>
  <si>
    <t>02.55</t>
  </si>
  <si>
    <t>Kitchen Aid 5KPM5</t>
  </si>
  <si>
    <t>Mixer, kapacita 5l + nástavec na přípravu těsta + nástavec na přípravu masa</t>
  </si>
  <si>
    <t>Mixer, planetární systém mixování, užitná kapacita 4,83l + nástavec na přípravu těsta + nástavec na přípravu masa</t>
  </si>
  <si>
    <t>Pracovní stůl, police, 2 police, zásuvkový blok, bez pracovní desky, na stavebním soklu</t>
  </si>
  <si>
    <t>Varný blok, skládající se z jednotlivých komponentů (pracovní deska, pracovní stoly, napouštěcí baterie, varné technologie), 7x zásuvkový blok, 7x dělená skříňka, 4x šachta generátorů, policový stůl, profilovaná pracovní deska, na stavebním soklu 150mm</t>
  </si>
  <si>
    <t>Varný blok, skládající se z jednotlivých komponentů (pracovní deska, pracovní stoly, napouštěcí baterie, varné technologie), 7x zásuvkový blok, 7x dělená skříňka, 4x šachta generátorů, policový stůl, profilovaná pracovní deska, na stavebním soklu</t>
  </si>
  <si>
    <r>
      <t>01.39</t>
    </r>
    <r>
      <rPr>
        <b/>
        <sz val="10"/>
        <rFont val="Arial"/>
        <family val="2"/>
        <charset val="238"/>
      </rPr>
      <t>A</t>
    </r>
  </si>
  <si>
    <t>MENU SYSTEM</t>
  </si>
  <si>
    <t>Dvojitý indukční vařič, Slide Control  2x 180 mm, indukční vařiče 5 generace, přímé napojení na počítač, možnost nastavení parametrů, detekce používaného nádobí, optimalizace dodávaného výkonu, ukazatel okamžitého výkonu, generátory umístěné v generátorových šachtách pozice F, dodávka včetně kabeláže</t>
  </si>
  <si>
    <r>
      <t>01.39</t>
    </r>
    <r>
      <rPr>
        <b/>
        <sz val="10"/>
        <rFont val="Arial"/>
        <family val="2"/>
        <charset val="238"/>
      </rPr>
      <t>B</t>
    </r>
  </si>
  <si>
    <t>Indukční vařič, 1 zóna, indukční vařiče 5 generace, přímé napojení na počítač, možnost nastavení parametrů, detekce používaného nádobí, optimalizace dodávaného výkonu, ukazatel okamžitého výkonu, generátory umístěné v generátorových šachtách pozice F, dodávka včetně kabeláže</t>
  </si>
  <si>
    <t>Ostatní technologie</t>
  </si>
  <si>
    <r>
      <t>01.39</t>
    </r>
    <r>
      <rPr>
        <b/>
        <sz val="10"/>
        <rFont val="Arial"/>
        <family val="2"/>
        <charset val="238"/>
      </rPr>
      <t>C</t>
    </r>
  </si>
  <si>
    <t>Stojan s napouštěcí baterií, 2x zásuvka 230V, 2x držák turbomixeru</t>
  </si>
  <si>
    <t>Stojan s napouštěcí baterií, 2x zásuvka 230V - osazené na stranách k operátorům, 2x držák turbomixeru - osazené z boků, horní odjímatelný kryt se šrouby, výřez na baterii</t>
  </si>
  <si>
    <r>
      <t>01.39</t>
    </r>
    <r>
      <rPr>
        <b/>
        <sz val="10"/>
        <rFont val="Arial"/>
        <family val="2"/>
        <charset val="238"/>
      </rPr>
      <t>D</t>
    </r>
  </si>
  <si>
    <t>Pracovní stůl skříňový, dělený spodní prostor na jednotlivé části, vlevo zásuvkový blok na GN (1x 4 zásuvky + zámek), uprostřed spodní a polohovatelná střední police (3 pozice), 1x levá perforovaná křídlová dvířka + zámek, vpravo spodní police (tato část slouží pro uložení kuchyňského robotu 01.01), 1x pravá perforovaná křídlová dvířka + zámek, bez pracovní desky, na stavebním soklu 150mm</t>
  </si>
  <si>
    <r>
      <t>01.39</t>
    </r>
    <r>
      <rPr>
        <b/>
        <sz val="10"/>
        <rFont val="Arial"/>
        <family val="2"/>
        <charset val="238"/>
      </rPr>
      <t>E</t>
    </r>
  </si>
  <si>
    <r>
      <t>01.39</t>
    </r>
    <r>
      <rPr>
        <b/>
        <sz val="10"/>
        <rFont val="Arial"/>
        <family val="2"/>
        <charset val="238"/>
      </rPr>
      <t>F</t>
    </r>
  </si>
  <si>
    <t>Generátorová šachta, horní zákryt, na stavebním soklu</t>
  </si>
  <si>
    <t>Generátorová šachta pro uložení genrátorů indukčních vařičů A a B, horní zákryt pro vykrytí volného prostoru, na stavebním soklu 150mm</t>
  </si>
  <si>
    <r>
      <t>01.39</t>
    </r>
    <r>
      <rPr>
        <b/>
        <sz val="10"/>
        <rFont val="Arial"/>
        <family val="2"/>
        <charset val="238"/>
      </rPr>
      <t>G</t>
    </r>
  </si>
  <si>
    <r>
      <t>01.39</t>
    </r>
    <r>
      <rPr>
        <b/>
        <sz val="10"/>
        <rFont val="Arial"/>
        <family val="2"/>
        <charset val="238"/>
      </rPr>
      <t>H</t>
    </r>
  </si>
  <si>
    <t>Pracovní stůl skříňový, spodní police, bez pracovní desky, na stavebním soklu 150mm</t>
  </si>
  <si>
    <t>Pracovní deska varného bloku</t>
  </si>
  <si>
    <t>Pracovní deska varného bloku, profilovaná z čelních pohledů ze všech 4 stran, v ploše zabudované indukční vařiče a napouštěcí baterie, z čela pracovní desky (panelu) zabudované ovládání indukčních  vařičů, v blízkosti ovládání (pro každé stanoviště) osazená 2x nerezová rezervní zásuvka Fehler (celkem 16ks)</t>
  </si>
  <si>
    <r>
      <t>02.51</t>
    </r>
    <r>
      <rPr>
        <b/>
        <sz val="10"/>
        <rFont val="Arial"/>
        <family val="2"/>
        <charset val="238"/>
      </rPr>
      <t>A</t>
    </r>
  </si>
  <si>
    <r>
      <t>02.51</t>
    </r>
    <r>
      <rPr>
        <b/>
        <sz val="10"/>
        <rFont val="Arial"/>
        <family val="2"/>
        <charset val="238"/>
      </rPr>
      <t>B</t>
    </r>
  </si>
  <si>
    <r>
      <t>02.51</t>
    </r>
    <r>
      <rPr>
        <b/>
        <sz val="10"/>
        <rFont val="Arial"/>
        <family val="2"/>
        <charset val="238"/>
      </rPr>
      <t>C</t>
    </r>
  </si>
  <si>
    <r>
      <t>02.51</t>
    </r>
    <r>
      <rPr>
        <b/>
        <sz val="10"/>
        <rFont val="Arial"/>
        <family val="2"/>
        <charset val="238"/>
      </rPr>
      <t>D</t>
    </r>
  </si>
  <si>
    <r>
      <t>02.51</t>
    </r>
    <r>
      <rPr>
        <b/>
        <sz val="10"/>
        <rFont val="Arial"/>
        <family val="2"/>
        <charset val="238"/>
      </rPr>
      <t>E</t>
    </r>
  </si>
  <si>
    <r>
      <t>02.51</t>
    </r>
    <r>
      <rPr>
        <b/>
        <sz val="10"/>
        <rFont val="Arial"/>
        <family val="2"/>
        <charset val="238"/>
      </rPr>
      <t>F</t>
    </r>
  </si>
  <si>
    <r>
      <t>02.51</t>
    </r>
    <r>
      <rPr>
        <b/>
        <sz val="10"/>
        <rFont val="Arial"/>
        <family val="2"/>
        <charset val="238"/>
      </rPr>
      <t>G</t>
    </r>
  </si>
  <si>
    <r>
      <t>02.51</t>
    </r>
    <r>
      <rPr>
        <b/>
        <sz val="10"/>
        <rFont val="Arial"/>
        <family val="2"/>
        <charset val="238"/>
      </rPr>
      <t>H</t>
    </r>
  </si>
  <si>
    <t>Varný blok, skládající se z jednotlivých komponentů (pracovní deska, pracovní stoly, napouštěcí baterie, varné technologie), 9x zásuvkový blok, 8x dělená skříňka, 1x skříňka, 4x šachta generátorů, policový stůl, profilovaná pracovní deska, na stavebním soklu</t>
  </si>
  <si>
    <t>Varný blok, skládající se z jednotlivých komponentů (pracovní deska, pracovní stoly, napouštěcí baterie, varné technologie), 9x zásuvkový blok, 8x dělená skříňka, 1x skříňka, 4x šachta generátorů, policový stůl, profilovaná pracovní deska, na stavebním soklu 150mm</t>
  </si>
  <si>
    <t>Pracovní stůl, police, zásuvkový blok, bez pracovní desky, na stavebním soklu</t>
  </si>
  <si>
    <t>Pracovní stůl skříňový, dělený spodní prostor na jednotlivé části, vlevo zásuvkový blok na GN (1x 4 zásuvky + zámek), vpravo spodní police (tato část slouží pro uložení kuchyňského robotu 02.55), 1x pravá perforovaná křídlová dvířka + zámek, bez pracovní desky, na stavebním soklu 150mm</t>
  </si>
  <si>
    <t>Pracovní deska varného bloku, profilovaná z čelních pohledů ze všech 4 stran, v ploše zabudované indukční vařiče a napouštěcí baterie, z čela pracovní desky (panelu) zabudované ovládání indukčních  vařičů, v blízkosti ovládání (pro každé stanoviště) osazená 2x nerezová rezervní zásuvka Fehler (celkem 18ks)</t>
  </si>
  <si>
    <t>HOTELOVÁ ŠKOLA PODĚBRADY</t>
  </si>
  <si>
    <t>Pracovní stůl skříňový, dělený spodní prostor na jednotlivé části, vlevo zásuvkový blok na GN (1x 4 zásuvky + zámek), uprostřed spodní a polohovatelná střední police (3 pozice), 1x levá perforovaná křídlová dvířka + zámek, vpravo spodní police (tato část slouží pro uložení kuchyňského robotu 02.55), 1x pravá perforovaná křídlová dvířka + zámek, bez pracovní desky, na stavebním soklu 150mm, v části pracovního stolu pro uložení robotu na zádech stolu revizní otvor pro kontrulu a přístup k instalacím pro napouštěcí baterie (jedná se pouze o 3 stoly -&gt; patrné z výkresu ZTI a dispozičního řešení)</t>
  </si>
  <si>
    <t>Pracovní stůl skříňový, spodní police, stůl je bez pracovní desky, stůl je na stavebním soklu 150mm, na zádech stolu revizní otvor pro kontrulu a přístup k instalacím pro napouštěcí baterii a konvektomat (patrné z výkresu ZTI a dispozičního řešení)</t>
  </si>
  <si>
    <t>Pracovní stůl skříňový, dělený spodní prostor na jednotlivé části, vlevo zásuvkový blok na GN (1x 4 zásuvky + zámek), uprostřed spodní a polohovatelná střední police (3 pozice), 1x levá perforovaná křídlová dvířka + zámek, vpravo spodní police (tato část slouží pro uložení kuchyňského robotu 01.01), 1x pravá perforovaná křídlová dvířka + zámek, bez pracovní desky, na stavebním soklu 150mm, v části pracovního stolu pro uložení robotu na zádech stolu revizní otvor pro kontrulu a přístup k instalacím pro napouštěcí baterie (jedná se pouze o 3 stoly -&gt; patrné z výkresu ZTI a dispozičního řešení)</t>
  </si>
  <si>
    <t>Pracovní stůl skříňový, vlevo spodní police, 2x křídlová dvířka + zámek, v pravo spodní prostor volný pro myčku, stůl je bez pracovní desky, stůl je částečně na stavebním soklu 150mm</t>
  </si>
  <si>
    <t>Pracovní deska pro stoly 29. + 31. + 32., nad stolem 02.29 vlevo zabudovaný dřez pro vložení GN 1/1, včetně stojánkové baterie a prolamu desky okolo dřezu, nad stolem 02.31 vpravo zabudované nerezové umyvadlo na ruce včetně stojánkové baterie a zásobníku na ručníky a dávkovače mýdla, nad stolem 02.32 cca uprostřed zabudovaný dřez pro vložení GN 2/1, včetně prolamu desky okolo dřezu a dále v pravo nad podstolovou myčkou, zadní lem podél stěn</t>
  </si>
  <si>
    <t>02.56</t>
  </si>
  <si>
    <t>Zákryt (např. tahokov) prostoru mezi oknem a technoogií gastro, kotvený ze zadní strany (ve stejné výšce jako končí lem pracovní desky) k lemu technologie gastro nebo po dohodě s dodavatelem gastro jinak, nutná koordinace s dodavatelem gastro, nutné perforované kvůli umístění otopného tělesa - musí upřesnit samostatný projekt interiéru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</si>
</sst>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quot;    &quot;"/>
    <numFmt numFmtId="165" formatCode="0;[Red]0"/>
    <numFmt numFmtId="166" formatCode="0.0"/>
    <numFmt numFmtId="167" formatCode="0;[Red]\-0"/>
    <numFmt numFmtId="168" formatCode="0.0;[Red]\-0.0"/>
    <numFmt numFmtId="169" formatCode="0.000"/>
    <numFmt numFmtId="170" formatCode="#,##0.0&quot; kW&quot;"/>
  </numFmts>
  <fonts count="32" x14ac:knownFonts="1">
    <font>
      <sz val="10"/>
      <name val="Arial"/>
      <family val="2"/>
      <charset val="238"/>
    </font>
    <font>
      <sz val="10"/>
      <name val="Arial CE"/>
      <family val="2"/>
      <charset val="238"/>
    </font>
    <font>
      <u/>
      <sz val="10"/>
      <color rgb="FF800080"/>
      <name val="Arial"/>
      <family val="2"/>
      <charset val="238"/>
    </font>
    <font>
      <sz val="10"/>
      <name val="Arial"/>
      <family val="2"/>
      <charset val="1"/>
    </font>
    <font>
      <b/>
      <sz val="10"/>
      <name val="Arial"/>
      <family val="2"/>
      <charset val="1"/>
    </font>
    <font>
      <sz val="9"/>
      <name val="Arial"/>
      <family val="2"/>
      <charset val="1"/>
    </font>
    <font>
      <sz val="10"/>
      <color rgb="FF000000"/>
      <name val="Arial"/>
      <family val="2"/>
      <charset val="1"/>
    </font>
    <font>
      <b/>
      <sz val="10"/>
      <name val="Arial"/>
      <family val="2"/>
      <charset val="238"/>
    </font>
    <font>
      <sz val="14"/>
      <color rgb="FF0000FF"/>
      <name val="Arial"/>
      <family val="2"/>
      <charset val="1"/>
    </font>
    <font>
      <sz val="14"/>
      <color rgb="FF969696"/>
      <name val="Arial"/>
      <family val="2"/>
      <charset val="1"/>
    </font>
    <font>
      <sz val="10"/>
      <color rgb="FF000000"/>
      <name val="Arial"/>
      <family val="2"/>
      <charset val="238"/>
    </font>
    <font>
      <sz val="14"/>
      <color rgb="FF0000FF"/>
      <name val="Arial"/>
      <family val="2"/>
      <charset val="238"/>
    </font>
    <font>
      <sz val="14"/>
      <color rgb="FFFF0000"/>
      <name val="Arial"/>
      <family val="2"/>
      <charset val="238"/>
    </font>
    <font>
      <sz val="14"/>
      <color rgb="FF969696"/>
      <name val="Arial"/>
      <family val="2"/>
      <charset val="238"/>
    </font>
    <font>
      <sz val="14"/>
      <color rgb="FFFF00FF"/>
      <name val="Arial"/>
      <family val="2"/>
      <charset val="238"/>
    </font>
    <font>
      <sz val="11"/>
      <name val="Arial"/>
      <family val="2"/>
      <charset val="238"/>
    </font>
    <font>
      <b/>
      <i/>
      <sz val="10"/>
      <color rgb="FF0066CC"/>
      <name val="Arial"/>
      <family val="2"/>
      <charset val="238"/>
    </font>
    <font>
      <sz val="10"/>
      <color rgb="FFFF0000"/>
      <name val="Arial"/>
      <family val="2"/>
      <charset val="238"/>
    </font>
    <font>
      <sz val="14"/>
      <name val="Arial"/>
      <family val="2"/>
      <charset val="238"/>
    </font>
    <font>
      <i/>
      <sz val="10"/>
      <color rgb="FF808080"/>
      <name val="Arial"/>
      <family val="2"/>
      <charset val="238"/>
    </font>
    <font>
      <b/>
      <i/>
      <sz val="10"/>
      <color rgb="FF808080"/>
      <name val="Arial"/>
      <family val="2"/>
      <charset val="238"/>
    </font>
    <font>
      <i/>
      <sz val="14"/>
      <color rgb="FF808080"/>
      <name val="Arial"/>
      <family val="2"/>
      <charset val="238"/>
    </font>
    <font>
      <sz val="14"/>
      <color rgb="FFFF0000"/>
      <name val="Arial"/>
      <family val="2"/>
      <charset val="1"/>
    </font>
    <font>
      <sz val="14"/>
      <name val="Arial"/>
      <family val="2"/>
      <charset val="1"/>
    </font>
    <font>
      <i/>
      <sz val="10"/>
      <color rgb="FF808080"/>
      <name val="Arial"/>
      <family val="2"/>
      <charset val="1"/>
    </font>
    <font>
      <b/>
      <i/>
      <sz val="10"/>
      <color rgb="FF808080"/>
      <name val="Arial"/>
      <family val="2"/>
      <charset val="1"/>
    </font>
    <font>
      <i/>
      <sz val="14"/>
      <color rgb="FF808080"/>
      <name val="Arial"/>
      <family val="2"/>
      <charset val="1"/>
    </font>
    <font>
      <b/>
      <sz val="11"/>
      <name val="Arial"/>
      <family val="2"/>
      <charset val="1"/>
    </font>
    <font>
      <sz val="11"/>
      <name val="Arial"/>
      <family val="2"/>
      <charset val="1"/>
    </font>
    <font>
      <i/>
      <sz val="10"/>
      <color theme="0" tint="-0.499984740745262"/>
      <name val="Arial"/>
      <family val="2"/>
      <charset val="238"/>
    </font>
    <font>
      <b/>
      <i/>
      <sz val="10"/>
      <color theme="0" tint="-0.499984740745262"/>
      <name val="Arial"/>
      <family val="2"/>
      <charset val="238"/>
    </font>
    <font>
      <sz val="8"/>
      <name val="Arial"/>
      <family val="2"/>
      <charset val="238"/>
    </font>
  </fonts>
  <fills count="6">
    <fill>
      <patternFill patternType="none"/>
    </fill>
    <fill>
      <patternFill patternType="gray125"/>
    </fill>
    <fill>
      <patternFill patternType="solid">
        <fgColor rgb="FFFFFF99"/>
        <bgColor rgb="FFFFFFCC"/>
      </patternFill>
    </fill>
    <fill>
      <patternFill patternType="solid">
        <fgColor rgb="FF99CCFF"/>
        <bgColor rgb="FFCCCCFF"/>
      </patternFill>
    </fill>
    <fill>
      <patternFill patternType="solid">
        <fgColor rgb="FFC0C0C0"/>
        <bgColor rgb="FFCCCCFF"/>
      </patternFill>
    </fill>
    <fill>
      <patternFill patternType="solid">
        <fgColor rgb="FFFFFFFF"/>
        <bgColor rgb="FFFFFFCC"/>
      </patternFill>
    </fill>
  </fills>
  <borders count="16">
    <border>
      <left/>
      <right/>
      <top/>
      <bottom/>
      <diagonal/>
    </border>
    <border>
      <left style="hair">
        <color auto="1"/>
      </left>
      <right style="hair">
        <color auto="1"/>
      </right>
      <top style="hair">
        <color auto="1"/>
      </top>
      <bottom style="hair">
        <color auto="1"/>
      </bottom>
      <diagonal/>
    </border>
    <border>
      <left/>
      <right style="hair">
        <color auto="1"/>
      </right>
      <top style="hair">
        <color auto="1"/>
      </top>
      <bottom/>
      <diagonal/>
    </border>
    <border>
      <left/>
      <right style="hair">
        <color auto="1"/>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style="hair">
        <color auto="1"/>
      </left>
      <right style="hair">
        <color auto="1"/>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style="hair">
        <color auto="1"/>
      </top>
      <bottom style="hair">
        <color auto="1"/>
      </bottom>
      <diagonal/>
    </border>
    <border>
      <left style="hair">
        <color indexed="8"/>
      </left>
      <right style="hair">
        <color indexed="8"/>
      </right>
      <top style="hair">
        <color indexed="8"/>
      </top>
      <bottom style="hair">
        <color indexed="8"/>
      </bottom>
      <diagonal/>
    </border>
    <border>
      <left style="hair">
        <color auto="1"/>
      </left>
      <right style="hair">
        <color auto="1"/>
      </right>
      <top/>
      <bottom style="hair">
        <color auto="1"/>
      </bottom>
      <diagonal/>
    </border>
    <border>
      <left/>
      <right/>
      <top style="hair">
        <color auto="1"/>
      </top>
      <bottom style="hair">
        <color auto="1"/>
      </bottom>
      <diagonal/>
    </border>
  </borders>
  <cellStyleXfs count="3">
    <xf numFmtId="0" fontId="0" fillId="0" borderId="0"/>
    <xf numFmtId="0" fontId="1" fillId="0" borderId="0"/>
    <xf numFmtId="0" fontId="2" fillId="0" borderId="0" applyBorder="0" applyProtection="0"/>
  </cellStyleXfs>
  <cellXfs count="148">
    <xf numFmtId="0" fontId="0" fillId="0" borderId="0" xfId="0"/>
    <xf numFmtId="0" fontId="4" fillId="2" borderId="1" xfId="1" applyFont="1" applyFill="1" applyBorder="1" applyAlignment="1">
      <alignment horizontal="center" vertical="center" wrapText="1" shrinkToFit="1"/>
    </xf>
    <xf numFmtId="49" fontId="3" fillId="0" borderId="0" xfId="0" applyNumberFormat="1" applyFont="1" applyAlignment="1">
      <alignment horizontal="left" vertical="top"/>
    </xf>
    <xf numFmtId="0" fontId="3" fillId="0" borderId="0" xfId="0" applyFont="1" applyAlignment="1">
      <alignment horizontal="left" vertical="top"/>
    </xf>
    <xf numFmtId="0" fontId="3" fillId="0" borderId="0" xfId="0" applyFont="1" applyAlignment="1">
      <alignment vertical="top" wrapText="1" shrinkToFit="1"/>
    </xf>
    <xf numFmtId="0" fontId="3" fillId="0" borderId="0" xfId="0" applyFont="1" applyAlignment="1">
      <alignment horizontal="center" vertical="top" wrapText="1" shrinkToFit="1"/>
    </xf>
    <xf numFmtId="0" fontId="3" fillId="0" borderId="0" xfId="0" applyFont="1" applyAlignment="1">
      <alignment horizontal="center" vertical="top"/>
    </xf>
    <xf numFmtId="0" fontId="3" fillId="0" borderId="0" xfId="0" applyFont="1" applyAlignment="1">
      <alignment vertical="top"/>
    </xf>
    <xf numFmtId="0" fontId="3" fillId="0" borderId="0" xfId="0" applyFont="1" applyAlignment="1">
      <alignment vertical="top" wrapText="1"/>
    </xf>
    <xf numFmtId="0" fontId="3" fillId="0" borderId="0" xfId="0" applyFont="1"/>
    <xf numFmtId="1" fontId="4" fillId="2" borderId="1" xfId="1" applyNumberFormat="1" applyFont="1" applyFill="1" applyBorder="1" applyAlignment="1">
      <alignment horizontal="center" vertical="center"/>
    </xf>
    <xf numFmtId="0" fontId="5" fillId="2" borderId="1" xfId="1" applyFont="1" applyFill="1" applyBorder="1" applyAlignment="1">
      <alignment horizontal="center" vertical="center" wrapText="1"/>
    </xf>
    <xf numFmtId="164" fontId="5" fillId="2" borderId="1" xfId="1" applyNumberFormat="1" applyFont="1" applyFill="1" applyBorder="1" applyAlignment="1">
      <alignment horizontal="center" vertical="center" wrapText="1"/>
    </xf>
    <xf numFmtId="49" fontId="3" fillId="0" borderId="1" xfId="0" applyNumberFormat="1" applyFont="1" applyBorder="1" applyAlignment="1">
      <alignment horizontal="left" vertical="center"/>
    </xf>
    <xf numFmtId="49"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7" fillId="0" borderId="1" xfId="0" applyFont="1" applyBorder="1" applyAlignment="1">
      <alignment horizontal="center" vertical="center"/>
    </xf>
    <xf numFmtId="0" fontId="0" fillId="0" borderId="1" xfId="0" applyBorder="1" applyAlignment="1">
      <alignment horizontal="center" vertical="center"/>
    </xf>
    <xf numFmtId="166" fontId="7" fillId="0" borderId="1" xfId="0" applyNumberFormat="1" applyFont="1" applyBorder="1" applyAlignment="1">
      <alignment horizontal="center" vertical="center" wrapText="1"/>
    </xf>
    <xf numFmtId="0" fontId="8" fillId="0" borderId="1" xfId="1" applyFont="1" applyBorder="1" applyAlignment="1">
      <alignment horizontal="center" vertical="center"/>
    </xf>
    <xf numFmtId="0" fontId="3" fillId="0" borderId="1" xfId="1" applyFont="1" applyBorder="1" applyAlignment="1">
      <alignment horizontal="center" vertical="center"/>
    </xf>
    <xf numFmtId="0" fontId="9" fillId="0" borderId="1" xfId="1" applyFont="1" applyBorder="1" applyAlignment="1">
      <alignment horizontal="center" vertical="center"/>
    </xf>
    <xf numFmtId="0" fontId="3" fillId="0" borderId="0" xfId="0" applyFont="1" applyAlignment="1">
      <alignment vertical="center"/>
    </xf>
    <xf numFmtId="0" fontId="0" fillId="0" borderId="1" xfId="0" applyBorder="1" applyAlignment="1">
      <alignment vertical="center" wrapText="1"/>
    </xf>
    <xf numFmtId="49" fontId="0" fillId="0" borderId="1" xfId="0" applyNumberFormat="1" applyBorder="1" applyAlignment="1">
      <alignment horizontal="left"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165" fontId="0" fillId="0" borderId="1" xfId="0" applyNumberFormat="1" applyBorder="1" applyAlignment="1">
      <alignment horizontal="center" vertical="center" wrapText="1"/>
    </xf>
    <xf numFmtId="0" fontId="0" fillId="0" borderId="1" xfId="0" applyBorder="1" applyAlignment="1">
      <alignment horizontal="left" vertical="center" wrapText="1"/>
    </xf>
    <xf numFmtId="0" fontId="11" fillId="0" borderId="1" xfId="1" applyFont="1" applyBorder="1" applyAlignment="1">
      <alignment horizontal="center" vertical="center"/>
    </xf>
    <xf numFmtId="0" fontId="12" fillId="0" borderId="1" xfId="1" applyFont="1" applyBorder="1" applyAlignment="1">
      <alignment horizontal="center" vertical="center"/>
    </xf>
    <xf numFmtId="0" fontId="13" fillId="0" borderId="1" xfId="1" applyFont="1" applyBorder="1" applyAlignment="1">
      <alignment horizontal="center" vertical="center"/>
    </xf>
    <xf numFmtId="0" fontId="14" fillId="0" borderId="1" xfId="1" applyFont="1" applyBorder="1" applyAlignment="1">
      <alignment horizontal="center" vertical="center"/>
    </xf>
    <xf numFmtId="0" fontId="4" fillId="0" borderId="1" xfId="0" applyFont="1" applyBorder="1" applyAlignment="1">
      <alignment horizontal="center" vertical="center"/>
    </xf>
    <xf numFmtId="166" fontId="4" fillId="0" borderId="1" xfId="0" applyNumberFormat="1" applyFont="1" applyBorder="1" applyAlignment="1">
      <alignment horizontal="center" vertical="center" wrapText="1"/>
    </xf>
    <xf numFmtId="166" fontId="0" fillId="0" borderId="1" xfId="0" applyNumberFormat="1" applyBorder="1" applyAlignment="1">
      <alignment horizontal="center" vertical="center" wrapText="1"/>
    </xf>
    <xf numFmtId="0" fontId="0" fillId="0" borderId="1" xfId="1" applyFont="1" applyBorder="1" applyAlignment="1">
      <alignment horizontal="center" vertical="center"/>
    </xf>
    <xf numFmtId="0" fontId="0" fillId="0" borderId="1" xfId="0" applyBorder="1"/>
    <xf numFmtId="0" fontId="0" fillId="0" borderId="1" xfId="0" applyBorder="1" applyAlignment="1">
      <alignment vertical="center"/>
    </xf>
    <xf numFmtId="49" fontId="3" fillId="0" borderId="1" xfId="0" applyNumberFormat="1" applyFont="1" applyBorder="1" applyAlignment="1">
      <alignment horizontal="left" vertical="center" wrapText="1"/>
    </xf>
    <xf numFmtId="167" fontId="0" fillId="0" borderId="1" xfId="0" applyNumberFormat="1" applyBorder="1" applyAlignment="1">
      <alignment horizontal="center" vertical="center" wrapText="1"/>
    </xf>
    <xf numFmtId="166" fontId="16" fillId="0" borderId="1" xfId="0" applyNumberFormat="1" applyFont="1" applyBorder="1" applyAlignment="1">
      <alignment horizontal="center" vertical="center" wrapText="1"/>
    </xf>
    <xf numFmtId="168" fontId="0" fillId="0" borderId="1" xfId="0" applyNumberFormat="1" applyBorder="1" applyAlignment="1">
      <alignment horizontal="center" vertical="center" wrapText="1"/>
    </xf>
    <xf numFmtId="0" fontId="14" fillId="0" borderId="4" xfId="1" applyFont="1" applyBorder="1" applyAlignment="1">
      <alignment horizontal="center" vertical="center"/>
    </xf>
    <xf numFmtId="0" fontId="17" fillId="0" borderId="1" xfId="0" applyFont="1" applyBorder="1" applyAlignment="1">
      <alignment horizontal="center" vertical="center" wrapText="1"/>
    </xf>
    <xf numFmtId="0" fontId="18" fillId="0" borderId="1" xfId="1" applyFont="1" applyBorder="1" applyAlignment="1">
      <alignment horizontal="center" vertical="center"/>
    </xf>
    <xf numFmtId="49" fontId="19" fillId="0" borderId="1" xfId="0" applyNumberFormat="1" applyFont="1" applyBorder="1" applyAlignment="1">
      <alignment horizontal="left" vertical="center" wrapText="1"/>
    </xf>
    <xf numFmtId="0" fontId="19" fillId="0" borderId="1" xfId="0" applyFont="1" applyBorder="1" applyAlignment="1">
      <alignment vertical="center" wrapText="1"/>
    </xf>
    <xf numFmtId="0" fontId="19" fillId="0" borderId="1" xfId="0" applyFont="1" applyBorder="1" applyAlignment="1">
      <alignment horizontal="center" vertical="center" wrapText="1"/>
    </xf>
    <xf numFmtId="165" fontId="19" fillId="0" borderId="1" xfId="0" applyNumberFormat="1" applyFont="1" applyBorder="1" applyAlignment="1">
      <alignment horizontal="center" vertical="center" wrapText="1"/>
    </xf>
    <xf numFmtId="0" fontId="19" fillId="0" borderId="1" xfId="0" applyFont="1" applyBorder="1" applyAlignment="1">
      <alignment horizontal="center" vertical="center"/>
    </xf>
    <xf numFmtId="0" fontId="20" fillId="0" borderId="1" xfId="0" applyFont="1" applyBorder="1" applyAlignment="1">
      <alignment horizontal="center" vertical="center"/>
    </xf>
    <xf numFmtId="166" fontId="20" fillId="0" borderId="1" xfId="0" applyNumberFormat="1" applyFont="1" applyBorder="1" applyAlignment="1">
      <alignment horizontal="center" vertical="center" wrapText="1"/>
    </xf>
    <xf numFmtId="0" fontId="21" fillId="0" borderId="1" xfId="1" applyFont="1" applyBorder="1" applyAlignment="1">
      <alignment horizontal="center" vertical="center"/>
    </xf>
    <xf numFmtId="169" fontId="0" fillId="0" borderId="1" xfId="0" applyNumberFormat="1" applyBorder="1" applyAlignment="1">
      <alignment horizontal="center" vertical="center" wrapText="1"/>
    </xf>
    <xf numFmtId="169" fontId="7" fillId="0" borderId="1" xfId="0" applyNumberFormat="1" applyFont="1" applyBorder="1" applyAlignment="1">
      <alignment horizontal="center" vertical="center"/>
    </xf>
    <xf numFmtId="49" fontId="3" fillId="0" borderId="5" xfId="0" applyNumberFormat="1" applyFont="1" applyBorder="1" applyAlignment="1">
      <alignment horizontal="left" vertical="center" wrapText="1"/>
    </xf>
    <xf numFmtId="0" fontId="3" fillId="0" borderId="5" xfId="0" applyFont="1" applyBorder="1" applyAlignment="1">
      <alignment vertical="center" wrapText="1"/>
    </xf>
    <xf numFmtId="0" fontId="3" fillId="5" borderId="5" xfId="0" applyFont="1" applyFill="1" applyBorder="1" applyAlignment="1">
      <alignment vertical="center" wrapText="1" shrinkToFit="1"/>
    </xf>
    <xf numFmtId="0" fontId="3" fillId="0" borderId="5" xfId="0" applyFont="1" applyBorder="1" applyAlignment="1">
      <alignment horizontal="center" vertical="center" wrapText="1"/>
    </xf>
    <xf numFmtId="165" fontId="3" fillId="0" borderId="5" xfId="0" applyNumberFormat="1" applyFont="1" applyBorder="1" applyAlignment="1">
      <alignment horizontal="center" vertical="center" wrapText="1"/>
    </xf>
    <xf numFmtId="0" fontId="4" fillId="0" borderId="5" xfId="0" applyFont="1" applyBorder="1" applyAlignment="1">
      <alignment horizontal="center" vertical="center"/>
    </xf>
    <xf numFmtId="166" fontId="4" fillId="0" borderId="5" xfId="0" applyNumberFormat="1" applyFont="1" applyBorder="1" applyAlignment="1">
      <alignment horizontal="center" vertical="center" wrapText="1"/>
    </xf>
    <xf numFmtId="0" fontId="8" fillId="0" borderId="5" xfId="1" applyFont="1" applyBorder="1" applyAlignment="1">
      <alignment horizontal="center" vertical="center"/>
    </xf>
    <xf numFmtId="0" fontId="22" fillId="0" borderId="5" xfId="1" applyFont="1" applyBorder="1" applyAlignment="1">
      <alignment horizontal="center" vertical="center"/>
    </xf>
    <xf numFmtId="0" fontId="23" fillId="0" borderId="5" xfId="1" applyFont="1" applyBorder="1" applyAlignment="1">
      <alignment horizontal="center" vertical="center"/>
    </xf>
    <xf numFmtId="0" fontId="22" fillId="0" borderId="1" xfId="1" applyFont="1" applyBorder="1" applyAlignment="1">
      <alignment horizontal="center" vertical="center"/>
    </xf>
    <xf numFmtId="0" fontId="23" fillId="0" borderId="1" xfId="1" applyFont="1" applyBorder="1" applyAlignment="1">
      <alignment horizontal="center" vertical="center"/>
    </xf>
    <xf numFmtId="0" fontId="24" fillId="0" borderId="1" xfId="0" applyFont="1" applyBorder="1" applyAlignment="1">
      <alignment horizontal="left"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165" fontId="24"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0" fontId="24" fillId="0" borderId="1" xfId="0" applyFont="1" applyBorder="1" applyAlignment="1">
      <alignment horizontal="center" vertical="center"/>
    </xf>
    <xf numFmtId="166" fontId="25" fillId="0" borderId="1" xfId="0" applyNumberFormat="1" applyFont="1" applyBorder="1" applyAlignment="1">
      <alignment horizontal="center" vertical="center" wrapText="1"/>
    </xf>
    <xf numFmtId="0" fontId="26" fillId="0" borderId="1" xfId="1" applyFont="1" applyBorder="1" applyAlignment="1">
      <alignment horizontal="center" vertical="center"/>
    </xf>
    <xf numFmtId="0" fontId="19" fillId="0" borderId="1" xfId="0" applyFont="1" applyBorder="1" applyAlignment="1">
      <alignment horizontal="left" vertical="center" wrapText="1"/>
    </xf>
    <xf numFmtId="0" fontId="19" fillId="0" borderId="1" xfId="1" applyFont="1" applyBorder="1" applyAlignment="1">
      <alignment horizontal="center" vertical="center"/>
    </xf>
    <xf numFmtId="0" fontId="0" fillId="0" borderId="1" xfId="0" applyBorder="1" applyAlignment="1">
      <alignment wrapText="1"/>
    </xf>
    <xf numFmtId="0" fontId="3" fillId="5" borderId="1" xfId="0" applyFont="1" applyFill="1" applyBorder="1" applyAlignment="1">
      <alignment vertical="center" wrapText="1" shrinkToFit="1"/>
    </xf>
    <xf numFmtId="49" fontId="27" fillId="2" borderId="7" xfId="0" applyNumberFormat="1" applyFont="1" applyFill="1" applyBorder="1" applyAlignment="1">
      <alignment vertical="center" wrapText="1" shrinkToFit="1"/>
    </xf>
    <xf numFmtId="0" fontId="3" fillId="2" borderId="7" xfId="0" applyFont="1" applyFill="1" applyBorder="1" applyAlignment="1">
      <alignment vertical="top" wrapText="1" shrinkToFit="1"/>
    </xf>
    <xf numFmtId="0" fontId="3" fillId="2" borderId="6" xfId="0" applyFont="1" applyFill="1" applyBorder="1" applyAlignment="1">
      <alignment horizontal="center" vertical="top" wrapText="1" shrinkToFit="1"/>
    </xf>
    <xf numFmtId="0" fontId="3" fillId="2" borderId="7" xfId="0" applyFont="1" applyFill="1" applyBorder="1" applyAlignment="1">
      <alignment horizontal="center" vertical="top" wrapText="1" shrinkToFit="1"/>
    </xf>
    <xf numFmtId="0" fontId="3" fillId="2" borderId="7" xfId="0" applyFont="1" applyFill="1" applyBorder="1" applyAlignment="1">
      <alignment horizontal="center" vertical="top"/>
    </xf>
    <xf numFmtId="0" fontId="3" fillId="2" borderId="2" xfId="0" applyFont="1" applyFill="1" applyBorder="1" applyAlignment="1">
      <alignment horizontal="center" vertical="top"/>
    </xf>
    <xf numFmtId="170" fontId="28" fillId="2" borderId="1" xfId="0" applyNumberFormat="1" applyFont="1" applyFill="1" applyBorder="1" applyAlignment="1">
      <alignment horizontal="center" vertical="top" wrapText="1"/>
    </xf>
    <xf numFmtId="0" fontId="3" fillId="2" borderId="7" xfId="0" applyFont="1" applyFill="1" applyBorder="1" applyAlignment="1">
      <alignment vertical="top"/>
    </xf>
    <xf numFmtId="0" fontId="3" fillId="2" borderId="2" xfId="0" applyFont="1" applyFill="1" applyBorder="1" applyAlignment="1">
      <alignment vertical="top"/>
    </xf>
    <xf numFmtId="49" fontId="27" fillId="2" borderId="0" xfId="0" applyNumberFormat="1" applyFont="1" applyFill="1" applyAlignment="1">
      <alignment vertical="center" wrapText="1" shrinkToFit="1"/>
    </xf>
    <xf numFmtId="0" fontId="3" fillId="2" borderId="0" xfId="0" applyFont="1" applyFill="1" applyAlignment="1">
      <alignment vertical="top" wrapText="1" shrinkToFit="1"/>
    </xf>
    <xf numFmtId="170" fontId="28" fillId="2" borderId="5" xfId="0" applyNumberFormat="1" applyFont="1" applyFill="1" applyBorder="1" applyAlignment="1">
      <alignment horizontal="center" vertical="top" wrapText="1"/>
    </xf>
    <xf numFmtId="0" fontId="3" fillId="2" borderId="0" xfId="0" applyFont="1" applyFill="1" applyAlignment="1">
      <alignment vertical="top"/>
    </xf>
    <xf numFmtId="0" fontId="3" fillId="2" borderId="9" xfId="0" applyFont="1" applyFill="1" applyBorder="1" applyAlignment="1">
      <alignment vertical="top"/>
    </xf>
    <xf numFmtId="0" fontId="3" fillId="2" borderId="10" xfId="0" applyFont="1" applyFill="1" applyBorder="1" applyAlignment="1">
      <alignment horizontal="center" vertical="top" wrapText="1" shrinkToFit="1"/>
    </xf>
    <xf numFmtId="0" fontId="3" fillId="2" borderId="11" xfId="0" applyFont="1" applyFill="1" applyBorder="1" applyAlignment="1">
      <alignment horizontal="center" vertical="top" wrapText="1" shrinkToFit="1"/>
    </xf>
    <xf numFmtId="0" fontId="3" fillId="2" borderId="11" xfId="0" applyFont="1" applyFill="1" applyBorder="1" applyAlignment="1">
      <alignment horizontal="center" vertical="top"/>
    </xf>
    <xf numFmtId="0" fontId="3" fillId="2" borderId="3" xfId="0" applyFont="1" applyFill="1" applyBorder="1" applyAlignment="1">
      <alignment horizontal="center" vertical="top"/>
    </xf>
    <xf numFmtId="0" fontId="3" fillId="2" borderId="12" xfId="0" applyFont="1" applyFill="1" applyBorder="1" applyAlignment="1">
      <alignment vertical="center"/>
    </xf>
    <xf numFmtId="0" fontId="27" fillId="2" borderId="0" xfId="0" applyFont="1" applyFill="1" applyAlignment="1">
      <alignment vertical="center"/>
    </xf>
    <xf numFmtId="0" fontId="3" fillId="2" borderId="0" xfId="0" applyFont="1" applyFill="1" applyAlignment="1">
      <alignment horizontal="center" vertical="top" wrapText="1" shrinkToFit="1"/>
    </xf>
    <xf numFmtId="0" fontId="3" fillId="2" borderId="0" xfId="0" applyFont="1" applyFill="1" applyAlignment="1">
      <alignment horizontal="center" vertical="top"/>
    </xf>
    <xf numFmtId="0" fontId="3" fillId="2" borderId="0" xfId="0" applyFont="1" applyFill="1" applyAlignment="1">
      <alignment vertical="center"/>
    </xf>
    <xf numFmtId="0" fontId="3" fillId="2" borderId="11" xfId="0" applyFont="1" applyFill="1" applyBorder="1"/>
    <xf numFmtId="0" fontId="3" fillId="2" borderId="11" xfId="0" applyFont="1" applyFill="1" applyBorder="1" applyAlignment="1">
      <alignment vertical="top"/>
    </xf>
    <xf numFmtId="0" fontId="3" fillId="2" borderId="3" xfId="0" applyFont="1" applyFill="1" applyBorder="1" applyAlignment="1">
      <alignment vertical="top"/>
    </xf>
    <xf numFmtId="49" fontId="29" fillId="0" borderId="1" xfId="0" applyNumberFormat="1" applyFont="1" applyBorder="1" applyAlignment="1">
      <alignment horizontal="left" vertical="center"/>
    </xf>
    <xf numFmtId="0" fontId="29" fillId="0" borderId="1" xfId="0" applyFont="1" applyBorder="1" applyAlignment="1">
      <alignment horizontal="left" vertical="center" wrapText="1"/>
    </xf>
    <xf numFmtId="0" fontId="29" fillId="0" borderId="1" xfId="0" applyFont="1" applyBorder="1" applyAlignment="1">
      <alignment vertical="center" wrapText="1"/>
    </xf>
    <xf numFmtId="0" fontId="29" fillId="0" borderId="1" xfId="0" applyFont="1" applyBorder="1" applyAlignment="1">
      <alignment horizontal="center" vertical="center" wrapText="1"/>
    </xf>
    <xf numFmtId="165" fontId="29" fillId="0" borderId="1" xfId="0" applyNumberFormat="1" applyFont="1" applyBorder="1" applyAlignment="1">
      <alignment horizontal="center" vertical="center" wrapText="1"/>
    </xf>
    <xf numFmtId="0" fontId="29" fillId="0" borderId="1" xfId="0" applyFont="1" applyBorder="1" applyAlignment="1">
      <alignment horizontal="center" vertical="center"/>
    </xf>
    <xf numFmtId="0" fontId="30" fillId="0" borderId="1" xfId="0" applyFont="1" applyBorder="1" applyAlignment="1">
      <alignment horizontal="center" vertical="center"/>
    </xf>
    <xf numFmtId="166" fontId="30" fillId="0" borderId="1" xfId="0" applyNumberFormat="1" applyFont="1" applyBorder="1" applyAlignment="1">
      <alignment horizontal="center" vertical="center" wrapText="1"/>
    </xf>
    <xf numFmtId="0" fontId="29" fillId="0" borderId="1" xfId="0" applyFont="1" applyBorder="1" applyAlignment="1">
      <alignment vertical="center"/>
    </xf>
    <xf numFmtId="49" fontId="29" fillId="0" borderId="1" xfId="0" applyNumberFormat="1" applyFont="1" applyBorder="1" applyAlignment="1">
      <alignment horizontal="left" vertical="center" wrapText="1"/>
    </xf>
    <xf numFmtId="166" fontId="29" fillId="0" borderId="1" xfId="0" applyNumberFormat="1" applyFont="1" applyBorder="1" applyAlignment="1">
      <alignment horizontal="center" vertical="center" wrapText="1"/>
    </xf>
    <xf numFmtId="0" fontId="10" fillId="0" borderId="1" xfId="0" applyFont="1" applyBorder="1" applyAlignment="1">
      <alignment vertical="center" wrapText="1"/>
    </xf>
    <xf numFmtId="49" fontId="0" fillId="0" borderId="13" xfId="0" applyNumberFormat="1" applyBorder="1" applyAlignment="1">
      <alignment horizontal="left" vertical="center" wrapText="1"/>
    </xf>
    <xf numFmtId="0" fontId="0" fillId="0" borderId="13" xfId="0" applyBorder="1" applyAlignment="1">
      <alignment vertical="center" wrapText="1"/>
    </xf>
    <xf numFmtId="0" fontId="0" fillId="0" borderId="13" xfId="0" applyBorder="1" applyAlignment="1">
      <alignment horizontal="center" vertical="center" wrapText="1"/>
    </xf>
    <xf numFmtId="49" fontId="4" fillId="2" borderId="1" xfId="1" applyNumberFormat="1" applyFont="1" applyFill="1" applyBorder="1" applyAlignment="1">
      <alignment horizontal="center" vertical="center" wrapText="1"/>
    </xf>
    <xf numFmtId="49" fontId="4" fillId="2" borderId="1" xfId="1" applyNumberFormat="1" applyFont="1" applyFill="1" applyBorder="1" applyAlignment="1">
      <alignment horizontal="center" vertical="center"/>
    </xf>
    <xf numFmtId="0" fontId="4" fillId="2" borderId="1" xfId="1" applyFont="1" applyFill="1" applyBorder="1" applyAlignment="1">
      <alignment horizontal="center" vertical="center" wrapText="1" shrinkToFit="1"/>
    </xf>
    <xf numFmtId="1" fontId="4" fillId="2" borderId="1" xfId="1" applyNumberFormat="1" applyFont="1" applyFill="1" applyBorder="1" applyAlignment="1">
      <alignment horizontal="center" vertical="top"/>
    </xf>
    <xf numFmtId="0" fontId="4" fillId="2" borderId="1" xfId="1" applyFont="1" applyFill="1" applyBorder="1" applyAlignment="1">
      <alignment horizontal="center" vertical="center"/>
    </xf>
    <xf numFmtId="0" fontId="4" fillId="2" borderId="1" xfId="1" applyFont="1" applyFill="1" applyBorder="1" applyAlignment="1">
      <alignment horizontal="center" vertical="top" wrapText="1"/>
    </xf>
    <xf numFmtId="0" fontId="4" fillId="2" borderId="1" xfId="0" applyFont="1" applyFill="1" applyBorder="1" applyAlignment="1">
      <alignment horizontal="center" vertical="center" wrapText="1"/>
    </xf>
    <xf numFmtId="0" fontId="3" fillId="2" borderId="9" xfId="0" applyFont="1" applyFill="1" applyBorder="1" applyAlignment="1">
      <alignment horizontal="center" vertical="center"/>
    </xf>
    <xf numFmtId="0" fontId="27" fillId="2" borderId="1" xfId="0" applyFont="1" applyFill="1" applyBorder="1" applyAlignment="1">
      <alignment horizontal="center" vertical="center"/>
    </xf>
    <xf numFmtId="49" fontId="4" fillId="4" borderId="3"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xf>
    <xf numFmtId="170" fontId="27" fillId="2" borderId="1" xfId="0" applyNumberFormat="1" applyFont="1" applyFill="1" applyBorder="1" applyAlignment="1">
      <alignment horizontal="center" vertical="top"/>
    </xf>
    <xf numFmtId="49" fontId="27" fillId="2" borderId="8" xfId="0" applyNumberFormat="1" applyFont="1" applyFill="1" applyBorder="1" applyAlignment="1">
      <alignment horizontal="center" vertical="center" wrapText="1" shrinkToFit="1"/>
    </xf>
    <xf numFmtId="49" fontId="4" fillId="3" borderId="7" xfId="1" applyNumberFormat="1" applyFont="1" applyFill="1" applyBorder="1" applyAlignment="1">
      <alignment horizontal="center" vertical="center"/>
    </xf>
    <xf numFmtId="49" fontId="4" fillId="3" borderId="2" xfId="1" applyNumberFormat="1" applyFont="1" applyFill="1" applyBorder="1" applyAlignment="1">
      <alignment horizontal="center" vertical="center"/>
    </xf>
    <xf numFmtId="49" fontId="4" fillId="4" borderId="0" xfId="0" applyNumberFormat="1" applyFont="1" applyFill="1" applyAlignment="1">
      <alignment horizontal="center" vertical="center" wrapText="1"/>
    </xf>
    <xf numFmtId="49" fontId="4" fillId="4" borderId="9" xfId="0" applyNumberFormat="1" applyFont="1" applyFill="1" applyBorder="1" applyAlignment="1">
      <alignment horizontal="center" vertical="center" wrapText="1"/>
    </xf>
    <xf numFmtId="49" fontId="4" fillId="4" borderId="15" xfId="0" applyNumberFormat="1" applyFont="1" applyFill="1" applyBorder="1" applyAlignment="1">
      <alignment horizontal="center" vertical="center" wrapText="1"/>
    </xf>
    <xf numFmtId="49" fontId="4" fillId="4" borderId="12"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49" fontId="3" fillId="0" borderId="5" xfId="0" applyNumberFormat="1" applyFont="1" applyBorder="1" applyAlignment="1">
      <alignment horizontal="left" vertical="center"/>
    </xf>
    <xf numFmtId="49" fontId="3" fillId="0" borderId="14" xfId="0" applyNumberFormat="1" applyFont="1" applyBorder="1" applyAlignment="1">
      <alignment horizontal="left" vertical="center"/>
    </xf>
  </cellXfs>
  <cellStyles count="3">
    <cellStyle name="Normální" xfId="0" builtinId="0"/>
    <cellStyle name="normální_SSaZ - VZOR " xfId="1" xr:uid="{00000000-0005-0000-0000-000006000000}"/>
    <cellStyle name="Sledovaný hypertextový odkaz" xfId="2"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E170"/>
  <sheetViews>
    <sheetView showGridLines="0" tabSelected="1" zoomScale="145" zoomScaleNormal="145" workbookViewId="0">
      <pane ySplit="2" topLeftCell="A3" activePane="bottomLeft" state="frozen"/>
      <selection pane="bottomLeft" sqref="A1:A2"/>
    </sheetView>
  </sheetViews>
  <sheetFormatPr defaultColWidth="9" defaultRowHeight="12.75" x14ac:dyDescent="0.2"/>
  <cols>
    <col min="1" max="2" width="10.42578125" style="2" customWidth="1"/>
    <col min="3" max="3" width="7.85546875" style="2" customWidth="1"/>
    <col min="4" max="4" width="10.85546875" style="2" customWidth="1"/>
    <col min="5" max="5" width="13.85546875" style="3" customWidth="1"/>
    <col min="6" max="7" width="35.7109375" style="4" customWidth="1"/>
    <col min="8" max="9" width="6.42578125" style="5" customWidth="1"/>
    <col min="10" max="10" width="6.42578125" style="6" customWidth="1"/>
    <col min="11" max="11" width="3.85546875" style="6" customWidth="1"/>
    <col min="12" max="12" width="6.5703125" style="6" customWidth="1"/>
    <col min="13" max="13" width="7.28515625" style="6" customWidth="1"/>
    <col min="14" max="14" width="9" style="6"/>
    <col min="15" max="15" width="8.42578125" style="6" customWidth="1"/>
    <col min="16" max="16" width="6.140625" style="6" customWidth="1"/>
    <col min="17" max="17" width="7.140625" style="6" customWidth="1"/>
    <col min="18" max="21" width="6.140625" style="7" customWidth="1"/>
    <col min="22" max="22" width="23" style="8" customWidth="1"/>
    <col min="23" max="251" width="9" style="9"/>
    <col min="1019" max="1019" width="11.5703125" customWidth="1"/>
  </cols>
  <sheetData>
    <row r="1" spans="1:22" ht="12.75" customHeight="1" x14ac:dyDescent="0.2">
      <c r="A1" s="126" t="s">
        <v>0</v>
      </c>
      <c r="B1" s="126" t="s">
        <v>1</v>
      </c>
      <c r="C1" s="126" t="s">
        <v>2</v>
      </c>
      <c r="D1" s="127" t="s">
        <v>3</v>
      </c>
      <c r="E1" s="126" t="s">
        <v>4</v>
      </c>
      <c r="F1" s="128" t="s">
        <v>5</v>
      </c>
      <c r="G1" s="128" t="s">
        <v>6</v>
      </c>
      <c r="H1" s="129" t="s">
        <v>7</v>
      </c>
      <c r="I1" s="129"/>
      <c r="J1" s="129"/>
      <c r="K1" s="130" t="s">
        <v>8</v>
      </c>
      <c r="L1" s="131" t="s">
        <v>9</v>
      </c>
      <c r="M1" s="131"/>
      <c r="N1" s="131"/>
      <c r="O1" s="131"/>
      <c r="P1" s="131" t="s">
        <v>10</v>
      </c>
      <c r="Q1" s="131"/>
      <c r="R1" s="131" t="s">
        <v>11</v>
      </c>
      <c r="S1" s="131"/>
      <c r="T1" s="131"/>
      <c r="U1" s="131"/>
      <c r="V1" s="132" t="s">
        <v>12</v>
      </c>
    </row>
    <row r="2" spans="1:22" ht="48" x14ac:dyDescent="0.2">
      <c r="A2" s="126"/>
      <c r="B2" s="126"/>
      <c r="C2" s="126"/>
      <c r="D2" s="127"/>
      <c r="E2" s="127"/>
      <c r="F2" s="128"/>
      <c r="G2" s="128"/>
      <c r="H2" s="1" t="s">
        <v>13</v>
      </c>
      <c r="I2" s="1" t="s">
        <v>14</v>
      </c>
      <c r="J2" s="10" t="s">
        <v>15</v>
      </c>
      <c r="K2" s="130"/>
      <c r="L2" s="11" t="s">
        <v>16</v>
      </c>
      <c r="M2" s="12" t="s">
        <v>17</v>
      </c>
      <c r="N2" s="11" t="s">
        <v>18</v>
      </c>
      <c r="O2" s="11" t="s">
        <v>19</v>
      </c>
      <c r="P2" s="11" t="s">
        <v>20</v>
      </c>
      <c r="Q2" s="11" t="s">
        <v>21</v>
      </c>
      <c r="R2" s="11" t="s">
        <v>22</v>
      </c>
      <c r="S2" s="11" t="s">
        <v>23</v>
      </c>
      <c r="T2" s="11" t="s">
        <v>24</v>
      </c>
      <c r="U2" s="11" t="s">
        <v>25</v>
      </c>
      <c r="V2" s="132"/>
    </row>
    <row r="3" spans="1:22" x14ac:dyDescent="0.2">
      <c r="A3" s="139" t="s">
        <v>405</v>
      </c>
      <c r="B3" s="139"/>
      <c r="C3" s="139"/>
      <c r="D3" s="139"/>
      <c r="E3" s="139"/>
      <c r="F3" s="139"/>
      <c r="G3" s="139"/>
      <c r="H3" s="139"/>
      <c r="I3" s="139"/>
      <c r="J3" s="139"/>
      <c r="K3" s="139"/>
      <c r="L3" s="139"/>
      <c r="M3" s="139"/>
      <c r="N3" s="139"/>
      <c r="O3" s="139"/>
      <c r="P3" s="139"/>
      <c r="Q3" s="139"/>
      <c r="R3" s="139"/>
      <c r="S3" s="139"/>
      <c r="T3" s="139"/>
      <c r="U3" s="139"/>
      <c r="V3" s="140"/>
    </row>
    <row r="4" spans="1:22" ht="12.75" customHeight="1" x14ac:dyDescent="0.2">
      <c r="A4" s="141" t="s">
        <v>26</v>
      </c>
      <c r="B4" s="141"/>
      <c r="C4" s="141"/>
      <c r="D4" s="141"/>
      <c r="E4" s="141"/>
      <c r="F4" s="141"/>
      <c r="G4" s="141"/>
      <c r="H4" s="141"/>
      <c r="I4" s="141"/>
      <c r="J4" s="141"/>
      <c r="K4" s="141"/>
      <c r="L4" s="141"/>
      <c r="M4" s="141"/>
      <c r="N4" s="141"/>
      <c r="O4" s="141"/>
      <c r="P4" s="141"/>
      <c r="Q4" s="141"/>
      <c r="R4" s="141"/>
      <c r="S4" s="141"/>
      <c r="T4" s="141"/>
      <c r="U4" s="141"/>
      <c r="V4" s="142"/>
    </row>
    <row r="5" spans="1:22" s="27" customFormat="1" ht="51" x14ac:dyDescent="0.2">
      <c r="A5" s="14" t="s">
        <v>27</v>
      </c>
      <c r="B5" s="14" t="s">
        <v>26</v>
      </c>
      <c r="C5" s="14" t="s">
        <v>28</v>
      </c>
      <c r="D5" s="123" t="s">
        <v>45</v>
      </c>
      <c r="E5" s="123" t="s">
        <v>366</v>
      </c>
      <c r="F5" s="124" t="s">
        <v>367</v>
      </c>
      <c r="G5" s="124" t="s">
        <v>368</v>
      </c>
      <c r="H5" s="125">
        <v>246</v>
      </c>
      <c r="I5" s="125">
        <v>338</v>
      </c>
      <c r="J5" s="125">
        <v>411</v>
      </c>
      <c r="K5" s="32">
        <v>8</v>
      </c>
      <c r="L5" s="30">
        <v>0.35</v>
      </c>
      <c r="M5" s="22"/>
      <c r="N5" s="21">
        <f t="shared" ref="N5" si="0">IF((K5*L5)&lt;&gt;0,K5*L5,"-")</f>
        <v>2.8</v>
      </c>
      <c r="O5" s="21" t="str">
        <f t="shared" ref="O5" si="1">IF((K5*M5)&lt;&gt;0,K5*M5,"-")</f>
        <v>-</v>
      </c>
      <c r="P5" s="22"/>
      <c r="Q5" s="23" t="str">
        <f t="shared" ref="Q5" si="2">IF((K5*P5)&lt;&gt;0,K5*P5,"-")</f>
        <v>-</v>
      </c>
      <c r="R5" s="34"/>
      <c r="S5" s="35"/>
      <c r="T5" s="36"/>
      <c r="U5" s="58"/>
      <c r="V5" s="28"/>
    </row>
    <row r="6" spans="1:22" s="27" customFormat="1" ht="140.25" x14ac:dyDescent="0.2">
      <c r="A6" s="13" t="s">
        <v>27</v>
      </c>
      <c r="B6" s="13" t="s">
        <v>26</v>
      </c>
      <c r="C6" s="14" t="s">
        <v>30</v>
      </c>
      <c r="D6" s="13" t="s">
        <v>31</v>
      </c>
      <c r="E6" s="15" t="s">
        <v>32</v>
      </c>
      <c r="F6" s="28" t="s">
        <v>33</v>
      </c>
      <c r="G6" s="28" t="s">
        <v>34</v>
      </c>
      <c r="H6" s="17">
        <v>720</v>
      </c>
      <c r="I6" s="17">
        <v>790</v>
      </c>
      <c r="J6" s="18">
        <v>2050</v>
      </c>
      <c r="K6" s="19">
        <v>1</v>
      </c>
      <c r="L6" s="17">
        <v>0.44</v>
      </c>
      <c r="M6" s="20"/>
      <c r="N6" s="21">
        <f t="shared" ref="N6:N10" si="3">IF((K6*L6)&lt;&gt;0,K6*L6,"-")</f>
        <v>0.44</v>
      </c>
      <c r="O6" s="21" t="str">
        <f t="shared" ref="O6:O10" si="4">IF((K6*M6)&lt;&gt;0,K6*M6,"-")</f>
        <v>-</v>
      </c>
      <c r="P6" s="22"/>
      <c r="Q6" s="23" t="str">
        <f t="shared" ref="Q6:Q10" si="5">IF((K6*P6)&lt;&gt;0,K6*P6,"-")</f>
        <v>-</v>
      </c>
      <c r="R6" s="24"/>
      <c r="S6" s="25"/>
      <c r="T6" s="26"/>
      <c r="U6" s="26"/>
      <c r="V6" s="16"/>
    </row>
    <row r="7" spans="1:22" s="27" customFormat="1" ht="140.25" x14ac:dyDescent="0.2">
      <c r="A7" s="13" t="s">
        <v>27</v>
      </c>
      <c r="B7" s="13" t="s">
        <v>26</v>
      </c>
      <c r="C7" s="14" t="s">
        <v>35</v>
      </c>
      <c r="D7" s="13" t="s">
        <v>31</v>
      </c>
      <c r="E7" s="15" t="s">
        <v>36</v>
      </c>
      <c r="F7" s="28" t="s">
        <v>37</v>
      </c>
      <c r="G7" s="28" t="s">
        <v>38</v>
      </c>
      <c r="H7" s="17">
        <v>720</v>
      </c>
      <c r="I7" s="17">
        <v>790</v>
      </c>
      <c r="J7" s="18">
        <v>2050</v>
      </c>
      <c r="K7" s="19">
        <v>1</v>
      </c>
      <c r="L7" s="17">
        <v>0.44</v>
      </c>
      <c r="M7" s="20"/>
      <c r="N7" s="21">
        <f t="shared" si="3"/>
        <v>0.44</v>
      </c>
      <c r="O7" s="21" t="str">
        <f t="shared" si="4"/>
        <v>-</v>
      </c>
      <c r="P7" s="22"/>
      <c r="Q7" s="23" t="str">
        <f t="shared" si="5"/>
        <v>-</v>
      </c>
      <c r="R7" s="24"/>
      <c r="S7" s="25"/>
      <c r="T7" s="26"/>
      <c r="U7" s="26"/>
      <c r="V7" s="16"/>
    </row>
    <row r="8" spans="1:22" s="27" customFormat="1" ht="51" x14ac:dyDescent="0.2">
      <c r="A8" s="13" t="s">
        <v>27</v>
      </c>
      <c r="B8" s="13" t="s">
        <v>26</v>
      </c>
      <c r="C8" s="14" t="s">
        <v>39</v>
      </c>
      <c r="D8" s="13" t="s">
        <v>31</v>
      </c>
      <c r="E8" s="15" t="s">
        <v>40</v>
      </c>
      <c r="F8" s="16" t="s">
        <v>41</v>
      </c>
      <c r="G8" s="16" t="s">
        <v>42</v>
      </c>
      <c r="H8" s="17">
        <v>1300</v>
      </c>
      <c r="I8" s="17">
        <v>850</v>
      </c>
      <c r="J8" s="18">
        <f>900-150</f>
        <v>750</v>
      </c>
      <c r="K8" s="19">
        <v>1</v>
      </c>
      <c r="L8" s="17">
        <v>2.1</v>
      </c>
      <c r="M8" s="20"/>
      <c r="N8" s="21">
        <f t="shared" si="3"/>
        <v>2.1</v>
      </c>
      <c r="O8" s="21" t="str">
        <f t="shared" si="4"/>
        <v>-</v>
      </c>
      <c r="P8" s="22"/>
      <c r="Q8" s="23" t="str">
        <f t="shared" si="5"/>
        <v>-</v>
      </c>
      <c r="R8" s="24"/>
      <c r="S8" s="25"/>
      <c r="T8" s="26"/>
      <c r="U8" s="26"/>
      <c r="V8" s="16" t="s">
        <v>43</v>
      </c>
    </row>
    <row r="9" spans="1:22" s="27" customFormat="1" ht="25.5" x14ac:dyDescent="0.2">
      <c r="A9" s="13" t="s">
        <v>27</v>
      </c>
      <c r="B9" s="13" t="s">
        <v>26</v>
      </c>
      <c r="C9" s="14" t="s">
        <v>44</v>
      </c>
      <c r="D9" s="29" t="s">
        <v>45</v>
      </c>
      <c r="E9" s="29" t="s">
        <v>46</v>
      </c>
      <c r="F9" s="28" t="s">
        <v>47</v>
      </c>
      <c r="G9" s="28" t="s">
        <v>48</v>
      </c>
      <c r="H9" s="30"/>
      <c r="I9" s="30"/>
      <c r="J9" s="31"/>
      <c r="K9" s="32">
        <v>6</v>
      </c>
      <c r="L9" s="30">
        <v>1</v>
      </c>
      <c r="M9" s="20"/>
      <c r="N9" s="21">
        <f t="shared" si="3"/>
        <v>6</v>
      </c>
      <c r="O9" s="21" t="str">
        <f t="shared" si="4"/>
        <v>-</v>
      </c>
      <c r="P9" s="22"/>
      <c r="Q9" s="23" t="str">
        <f t="shared" si="5"/>
        <v>-</v>
      </c>
      <c r="R9" s="24"/>
      <c r="S9" s="25"/>
      <c r="T9" s="26"/>
      <c r="U9" s="26"/>
      <c r="V9" s="16"/>
    </row>
    <row r="10" spans="1:22" s="27" customFormat="1" ht="153" x14ac:dyDescent="0.2">
      <c r="A10" s="13" t="s">
        <v>27</v>
      </c>
      <c r="B10" s="13" t="s">
        <v>26</v>
      </c>
      <c r="C10" s="14" t="s">
        <v>49</v>
      </c>
      <c r="D10" s="14" t="s">
        <v>50</v>
      </c>
      <c r="E10" s="33" t="s">
        <v>51</v>
      </c>
      <c r="F10" s="28" t="s">
        <v>52</v>
      </c>
      <c r="G10" s="28" t="s">
        <v>53</v>
      </c>
      <c r="H10" s="30">
        <v>550</v>
      </c>
      <c r="I10" s="30">
        <v>611</v>
      </c>
      <c r="J10" s="31">
        <v>784</v>
      </c>
      <c r="K10" s="32">
        <v>1</v>
      </c>
      <c r="L10" s="30"/>
      <c r="M10" s="30">
        <v>5.2</v>
      </c>
      <c r="N10" s="21" t="str">
        <f t="shared" si="3"/>
        <v>-</v>
      </c>
      <c r="O10" s="21">
        <f t="shared" si="4"/>
        <v>5.2</v>
      </c>
      <c r="P10" s="22"/>
      <c r="Q10" s="23" t="str">
        <f t="shared" si="5"/>
        <v>-</v>
      </c>
      <c r="R10" s="34" t="s">
        <v>54</v>
      </c>
      <c r="S10" s="35"/>
      <c r="T10" s="36" t="s">
        <v>54</v>
      </c>
      <c r="U10" s="37" t="s">
        <v>54</v>
      </c>
      <c r="V10" s="16"/>
    </row>
    <row r="11" spans="1:22" s="27" customFormat="1" ht="76.5" x14ac:dyDescent="0.2">
      <c r="A11" s="13" t="s">
        <v>27</v>
      </c>
      <c r="B11" s="13" t="s">
        <v>26</v>
      </c>
      <c r="C11" s="14" t="s">
        <v>55</v>
      </c>
      <c r="D11" s="13" t="s">
        <v>31</v>
      </c>
      <c r="E11" s="15" t="s">
        <v>40</v>
      </c>
      <c r="F11" s="16" t="s">
        <v>56</v>
      </c>
      <c r="G11" s="16" t="s">
        <v>57</v>
      </c>
      <c r="H11" s="17">
        <v>1900</v>
      </c>
      <c r="I11" s="17">
        <v>700</v>
      </c>
      <c r="J11" s="18">
        <f>900-150-40</f>
        <v>710</v>
      </c>
      <c r="K11" s="19">
        <v>1</v>
      </c>
      <c r="L11" s="17"/>
      <c r="M11" s="20"/>
      <c r="N11" s="38"/>
      <c r="O11" s="38"/>
      <c r="P11" s="20"/>
      <c r="Q11" s="39"/>
      <c r="R11" s="24"/>
      <c r="S11" s="25"/>
      <c r="T11" s="26"/>
      <c r="U11" s="26"/>
      <c r="V11" s="16" t="s">
        <v>43</v>
      </c>
    </row>
    <row r="12" spans="1:22" s="27" customFormat="1" ht="255" x14ac:dyDescent="0.2">
      <c r="A12" s="13" t="s">
        <v>27</v>
      </c>
      <c r="B12" s="13" t="s">
        <v>26</v>
      </c>
      <c r="C12" s="14" t="s">
        <v>58</v>
      </c>
      <c r="D12" s="14" t="s">
        <v>59</v>
      </c>
      <c r="E12" s="33" t="s">
        <v>60</v>
      </c>
      <c r="F12" s="28" t="s">
        <v>61</v>
      </c>
      <c r="G12" s="33" t="s">
        <v>62</v>
      </c>
      <c r="H12" s="30">
        <v>600</v>
      </c>
      <c r="I12" s="30" t="s">
        <v>63</v>
      </c>
      <c r="J12" s="31">
        <v>825</v>
      </c>
      <c r="K12" s="32">
        <v>1</v>
      </c>
      <c r="L12" s="30"/>
      <c r="M12" s="40">
        <v>6.8</v>
      </c>
      <c r="N12" s="21" t="str">
        <f>IF((K12*L12)&lt;&gt;0,K12*L12,"-")</f>
        <v>-</v>
      </c>
      <c r="O12" s="21">
        <f>IF((K12*M12)&lt;&gt;0,K12*M12,"-")</f>
        <v>6.8</v>
      </c>
      <c r="P12" s="22"/>
      <c r="Q12" s="23" t="str">
        <f>IF((K12*P12)&lt;&gt;0,K12*P12,"-")</f>
        <v>-</v>
      </c>
      <c r="R12" s="34"/>
      <c r="S12" s="41"/>
      <c r="T12" s="36" t="s">
        <v>54</v>
      </c>
      <c r="U12" s="37" t="s">
        <v>54</v>
      </c>
      <c r="V12" s="16"/>
    </row>
    <row r="13" spans="1:22" s="27" customFormat="1" ht="18" x14ac:dyDescent="0.2">
      <c r="A13" s="13" t="s">
        <v>27</v>
      </c>
      <c r="B13" s="13" t="s">
        <v>26</v>
      </c>
      <c r="C13" s="14" t="s">
        <v>64</v>
      </c>
      <c r="D13" s="14" t="s">
        <v>59</v>
      </c>
      <c r="E13" s="33" t="s">
        <v>65</v>
      </c>
      <c r="F13" s="28" t="s">
        <v>66</v>
      </c>
      <c r="G13" s="28" t="s">
        <v>66</v>
      </c>
      <c r="H13" s="30"/>
      <c r="I13" s="30"/>
      <c r="J13" s="31"/>
      <c r="K13" s="32">
        <v>1</v>
      </c>
      <c r="L13" s="40"/>
      <c r="M13" s="40"/>
      <c r="N13" s="21" t="str">
        <f>IF((K13*L13)&lt;&gt;0,K13*L13,"-")</f>
        <v>-</v>
      </c>
      <c r="O13" s="21" t="str">
        <f>IF((K13*M13)&lt;&gt;0,K13*M13,"-")</f>
        <v>-</v>
      </c>
      <c r="P13" s="22"/>
      <c r="Q13" s="23" t="str">
        <f>IF((K13*P13)&lt;&gt;0,K13*P13,"-")</f>
        <v>-</v>
      </c>
      <c r="R13" s="42"/>
      <c r="S13" s="42"/>
      <c r="T13" s="36"/>
      <c r="U13" s="37"/>
      <c r="V13" s="16"/>
    </row>
    <row r="14" spans="1:22" s="27" customFormat="1" ht="38.25" x14ac:dyDescent="0.2">
      <c r="A14" s="13" t="s">
        <v>27</v>
      </c>
      <c r="B14" s="13" t="s">
        <v>26</v>
      </c>
      <c r="C14" s="14" t="s">
        <v>67</v>
      </c>
      <c r="D14" s="29" t="s">
        <v>45</v>
      </c>
      <c r="E14" s="28" t="s">
        <v>68</v>
      </c>
      <c r="F14" s="43" t="s">
        <v>69</v>
      </c>
      <c r="G14" s="28" t="s">
        <v>70</v>
      </c>
      <c r="H14" s="22">
        <v>400</v>
      </c>
      <c r="I14" s="22">
        <v>440</v>
      </c>
      <c r="J14" s="30" t="s">
        <v>71</v>
      </c>
      <c r="K14" s="22">
        <v>1</v>
      </c>
      <c r="L14" s="22">
        <v>0.6</v>
      </c>
      <c r="M14" s="40"/>
      <c r="N14" s="21">
        <f t="shared" ref="N14:N15" si="6">IF((K14*L14)&lt;&gt;0,K14*L14,"-")</f>
        <v>0.6</v>
      </c>
      <c r="O14" s="21" t="str">
        <f t="shared" ref="O14:O15" si="7">IF((K14*M14)&lt;&gt;0,K14*M14,"-")</f>
        <v>-</v>
      </c>
      <c r="P14" s="22"/>
      <c r="Q14" s="23" t="str">
        <f t="shared" ref="Q14:Q15" si="8">IF((K14*P14)&lt;&gt;0,K14*P14,"-")</f>
        <v>-</v>
      </c>
      <c r="R14" s="42"/>
      <c r="S14" s="42"/>
      <c r="T14" s="36"/>
      <c r="U14" s="37"/>
      <c r="V14" s="16"/>
    </row>
    <row r="15" spans="1:22" s="27" customFormat="1" ht="63.75" x14ac:dyDescent="0.2">
      <c r="A15" s="13" t="s">
        <v>27</v>
      </c>
      <c r="B15" s="13" t="s">
        <v>26</v>
      </c>
      <c r="C15" s="14" t="s">
        <v>72</v>
      </c>
      <c r="D15" s="29" t="s">
        <v>45</v>
      </c>
      <c r="E15" s="29" t="s">
        <v>45</v>
      </c>
      <c r="F15" s="43" t="s">
        <v>73</v>
      </c>
      <c r="G15" s="33" t="s">
        <v>74</v>
      </c>
      <c r="H15" s="22">
        <v>200</v>
      </c>
      <c r="I15" s="22">
        <v>360</v>
      </c>
      <c r="J15" s="22">
        <v>500</v>
      </c>
      <c r="K15" s="22">
        <v>1</v>
      </c>
      <c r="L15" s="22">
        <v>1</v>
      </c>
      <c r="M15" s="20"/>
      <c r="N15" s="21">
        <f t="shared" si="6"/>
        <v>1</v>
      </c>
      <c r="O15" s="21" t="str">
        <f t="shared" si="7"/>
        <v>-</v>
      </c>
      <c r="P15" s="22"/>
      <c r="Q15" s="23" t="str">
        <f t="shared" si="8"/>
        <v>-</v>
      </c>
      <c r="R15" s="24"/>
      <c r="S15" s="25"/>
      <c r="T15" s="26"/>
      <c r="U15" s="26"/>
      <c r="V15" s="16"/>
    </row>
    <row r="16" spans="1:22" s="27" customFormat="1" ht="409.5" x14ac:dyDescent="0.2">
      <c r="A16" s="13" t="s">
        <v>27</v>
      </c>
      <c r="B16" s="13" t="s">
        <v>26</v>
      </c>
      <c r="C16" s="14" t="s">
        <v>75</v>
      </c>
      <c r="D16" s="14" t="s">
        <v>76</v>
      </c>
      <c r="E16" s="33" t="s">
        <v>77</v>
      </c>
      <c r="F16" s="28" t="s">
        <v>78</v>
      </c>
      <c r="G16" s="28" t="s">
        <v>79</v>
      </c>
      <c r="H16" s="30">
        <v>535</v>
      </c>
      <c r="I16" s="30">
        <v>655</v>
      </c>
      <c r="J16" s="30">
        <v>740</v>
      </c>
      <c r="K16" s="32">
        <v>1</v>
      </c>
      <c r="L16" s="30">
        <v>0.9</v>
      </c>
      <c r="M16" s="20"/>
      <c r="N16" s="38">
        <f t="shared" ref="N16:N31" si="9">IF((K16*L16)&lt;&gt;0,K16*L16,"-")</f>
        <v>0.9</v>
      </c>
      <c r="O16" s="38" t="str">
        <f t="shared" ref="O16:O45" si="10">IF((K16*M16)&lt;&gt;0,K16*M16,"-")</f>
        <v>-</v>
      </c>
      <c r="P16" s="20"/>
      <c r="Q16" s="39" t="str">
        <f t="shared" ref="Q16:Q45" si="11">IF((K16*P16)&lt;&gt;0,K16*P16,"-")</f>
        <v>-</v>
      </c>
      <c r="R16" s="24"/>
      <c r="S16" s="25"/>
      <c r="T16" s="36" t="s">
        <v>54</v>
      </c>
      <c r="U16" s="26"/>
      <c r="V16" s="16"/>
    </row>
    <row r="17" spans="1:22" s="27" customFormat="1" ht="409.5" x14ac:dyDescent="0.2">
      <c r="A17" s="13" t="s">
        <v>27</v>
      </c>
      <c r="B17" s="13" t="s">
        <v>26</v>
      </c>
      <c r="C17" s="14" t="s">
        <v>80</v>
      </c>
      <c r="D17" s="14" t="s">
        <v>50</v>
      </c>
      <c r="E17" s="33" t="s">
        <v>81</v>
      </c>
      <c r="F17" s="28" t="s">
        <v>82</v>
      </c>
      <c r="G17" s="28" t="s">
        <v>83</v>
      </c>
      <c r="H17" s="30">
        <v>550</v>
      </c>
      <c r="I17" s="30">
        <v>787</v>
      </c>
      <c r="J17" s="31">
        <v>784</v>
      </c>
      <c r="K17" s="32">
        <v>1</v>
      </c>
      <c r="L17" s="30"/>
      <c r="M17" s="30">
        <v>7.8</v>
      </c>
      <c r="N17" s="21" t="str">
        <f t="shared" si="9"/>
        <v>-</v>
      </c>
      <c r="O17" s="21">
        <f t="shared" si="10"/>
        <v>7.8</v>
      </c>
      <c r="P17" s="22"/>
      <c r="Q17" s="23" t="str">
        <f t="shared" si="11"/>
        <v>-</v>
      </c>
      <c r="R17" s="34" t="s">
        <v>54</v>
      </c>
      <c r="S17" s="35"/>
      <c r="T17" s="36" t="s">
        <v>54</v>
      </c>
      <c r="U17" s="37" t="s">
        <v>54</v>
      </c>
      <c r="V17" s="16"/>
    </row>
    <row r="18" spans="1:22" s="27" customFormat="1" ht="25.5" x14ac:dyDescent="0.2">
      <c r="A18" s="13" t="s">
        <v>27</v>
      </c>
      <c r="B18" s="13" t="s">
        <v>26</v>
      </c>
      <c r="C18" s="14" t="s">
        <v>84</v>
      </c>
      <c r="D18" s="14" t="s">
        <v>31</v>
      </c>
      <c r="E18" s="33" t="s">
        <v>40</v>
      </c>
      <c r="F18" s="28" t="s">
        <v>85</v>
      </c>
      <c r="G18" s="28" t="s">
        <v>86</v>
      </c>
      <c r="H18" s="30"/>
      <c r="I18" s="30"/>
      <c r="J18" s="31"/>
      <c r="K18" s="32">
        <v>1</v>
      </c>
      <c r="L18" s="30"/>
      <c r="M18" s="30"/>
      <c r="N18" s="38" t="str">
        <f t="shared" si="9"/>
        <v>-</v>
      </c>
      <c r="O18" s="38" t="str">
        <f t="shared" si="10"/>
        <v>-</v>
      </c>
      <c r="P18" s="20"/>
      <c r="Q18" s="39" t="str">
        <f t="shared" si="11"/>
        <v>-</v>
      </c>
      <c r="R18" s="34"/>
      <c r="S18" s="35"/>
      <c r="T18" s="36"/>
      <c r="U18" s="37"/>
      <c r="V18" s="16"/>
    </row>
    <row r="19" spans="1:22" s="27" customFormat="1" ht="38.25" x14ac:dyDescent="0.2">
      <c r="A19" s="13" t="s">
        <v>27</v>
      </c>
      <c r="B19" s="13" t="s">
        <v>26</v>
      </c>
      <c r="C19" s="14" t="s">
        <v>87</v>
      </c>
      <c r="D19" s="44" t="s">
        <v>50</v>
      </c>
      <c r="E19" s="15" t="s">
        <v>88</v>
      </c>
      <c r="F19" s="16" t="s">
        <v>89</v>
      </c>
      <c r="G19" s="16" t="s">
        <v>90</v>
      </c>
      <c r="H19" s="17"/>
      <c r="I19" s="17"/>
      <c r="J19" s="17"/>
      <c r="K19" s="19">
        <v>1</v>
      </c>
      <c r="L19" s="17"/>
      <c r="M19" s="20">
        <v>6</v>
      </c>
      <c r="N19" s="38" t="str">
        <f t="shared" si="9"/>
        <v>-</v>
      </c>
      <c r="O19" s="38">
        <f t="shared" si="10"/>
        <v>6</v>
      </c>
      <c r="P19" s="20"/>
      <c r="Q19" s="39" t="str">
        <f t="shared" si="11"/>
        <v>-</v>
      </c>
      <c r="R19" s="24"/>
      <c r="S19" s="25"/>
      <c r="T19" s="26"/>
      <c r="U19" s="26"/>
      <c r="V19" s="16"/>
    </row>
    <row r="20" spans="1:22" s="27" customFormat="1" ht="51" x14ac:dyDescent="0.2">
      <c r="A20" s="13" t="s">
        <v>27</v>
      </c>
      <c r="B20" s="13" t="s">
        <v>26</v>
      </c>
      <c r="C20" s="14" t="s">
        <v>91</v>
      </c>
      <c r="D20" s="14" t="s">
        <v>50</v>
      </c>
      <c r="E20" s="33" t="s">
        <v>92</v>
      </c>
      <c r="F20" s="28" t="s">
        <v>93</v>
      </c>
      <c r="G20" s="28" t="s">
        <v>94</v>
      </c>
      <c r="H20" s="30">
        <v>1100</v>
      </c>
      <c r="I20" s="30">
        <v>756</v>
      </c>
      <c r="J20" s="30">
        <v>485</v>
      </c>
      <c r="K20" s="30">
        <v>1</v>
      </c>
      <c r="L20" s="32"/>
      <c r="M20" s="45">
        <v>14</v>
      </c>
      <c r="N20" s="21" t="str">
        <f t="shared" si="9"/>
        <v>-</v>
      </c>
      <c r="O20" s="21">
        <f t="shared" si="10"/>
        <v>14</v>
      </c>
      <c r="P20" s="22"/>
      <c r="Q20" s="46" t="str">
        <f t="shared" si="11"/>
        <v>-</v>
      </c>
      <c r="R20" s="34" t="s">
        <v>54</v>
      </c>
      <c r="S20" s="35"/>
      <c r="T20" s="36" t="s">
        <v>54</v>
      </c>
      <c r="U20" s="37"/>
      <c r="V20" s="16"/>
    </row>
    <row r="21" spans="1:22" s="27" customFormat="1" ht="25.5" x14ac:dyDescent="0.2">
      <c r="A21" s="13" t="s">
        <v>27</v>
      </c>
      <c r="B21" s="13" t="s">
        <v>26</v>
      </c>
      <c r="C21" s="14" t="s">
        <v>95</v>
      </c>
      <c r="D21" s="14" t="s">
        <v>50</v>
      </c>
      <c r="E21" s="33" t="s">
        <v>92</v>
      </c>
      <c r="F21" s="28" t="s">
        <v>96</v>
      </c>
      <c r="G21" s="28" t="s">
        <v>97</v>
      </c>
      <c r="H21" s="30"/>
      <c r="I21" s="30"/>
      <c r="J21" s="30"/>
      <c r="K21" s="30">
        <v>1</v>
      </c>
      <c r="L21" s="32"/>
      <c r="M21" s="47"/>
      <c r="N21" s="21" t="str">
        <f t="shared" si="9"/>
        <v>-</v>
      </c>
      <c r="O21" s="21" t="str">
        <f t="shared" si="10"/>
        <v>-</v>
      </c>
      <c r="P21" s="22"/>
      <c r="Q21" s="46" t="str">
        <f t="shared" si="11"/>
        <v>-</v>
      </c>
      <c r="R21" s="34"/>
      <c r="S21" s="35"/>
      <c r="T21" s="36"/>
      <c r="U21" s="48"/>
      <c r="V21" s="16"/>
    </row>
    <row r="22" spans="1:22" s="27" customFormat="1" ht="229.5" x14ac:dyDescent="0.2">
      <c r="A22" s="13" t="s">
        <v>27</v>
      </c>
      <c r="B22" s="13" t="s">
        <v>26</v>
      </c>
      <c r="C22" s="14" t="s">
        <v>98</v>
      </c>
      <c r="D22" s="14" t="s">
        <v>50</v>
      </c>
      <c r="E22" s="33" t="s">
        <v>92</v>
      </c>
      <c r="F22" s="28" t="s">
        <v>99</v>
      </c>
      <c r="G22" s="28" t="s">
        <v>100</v>
      </c>
      <c r="H22" s="30">
        <v>1200</v>
      </c>
      <c r="I22" s="30">
        <v>900</v>
      </c>
      <c r="J22" s="30">
        <f>750-150</f>
        <v>600</v>
      </c>
      <c r="K22" s="30">
        <v>1</v>
      </c>
      <c r="L22" s="32"/>
      <c r="M22" s="47"/>
      <c r="N22" s="21" t="str">
        <f t="shared" si="9"/>
        <v>-</v>
      </c>
      <c r="O22" s="21" t="str">
        <f t="shared" si="10"/>
        <v>-</v>
      </c>
      <c r="P22" s="22"/>
      <c r="Q22" s="46" t="str">
        <f t="shared" si="11"/>
        <v>-</v>
      </c>
      <c r="R22" s="34"/>
      <c r="S22" s="35"/>
      <c r="T22" s="36"/>
      <c r="U22" s="48"/>
      <c r="V22" s="16" t="s">
        <v>43</v>
      </c>
    </row>
    <row r="23" spans="1:22" s="27" customFormat="1" ht="25.5" x14ac:dyDescent="0.2">
      <c r="A23" s="13" t="s">
        <v>27</v>
      </c>
      <c r="B23" s="13" t="s">
        <v>26</v>
      </c>
      <c r="C23" s="14" t="s">
        <v>101</v>
      </c>
      <c r="D23" s="14" t="s">
        <v>50</v>
      </c>
      <c r="E23" s="33" t="s">
        <v>92</v>
      </c>
      <c r="F23" s="28" t="s">
        <v>102</v>
      </c>
      <c r="G23" s="28" t="s">
        <v>103</v>
      </c>
      <c r="H23" s="30"/>
      <c r="I23" s="30"/>
      <c r="J23" s="30"/>
      <c r="K23" s="30">
        <v>1</v>
      </c>
      <c r="L23" s="32"/>
      <c r="M23" s="47"/>
      <c r="N23" s="21" t="str">
        <f t="shared" si="9"/>
        <v>-</v>
      </c>
      <c r="O23" s="21" t="str">
        <f t="shared" si="10"/>
        <v>-</v>
      </c>
      <c r="P23" s="22"/>
      <c r="Q23" s="46" t="str">
        <f t="shared" si="11"/>
        <v>-</v>
      </c>
      <c r="R23" s="34"/>
      <c r="S23" s="35"/>
      <c r="T23" s="36"/>
      <c r="U23" s="48"/>
      <c r="V23" s="16"/>
    </row>
    <row r="24" spans="1:22" s="27" customFormat="1" ht="38.25" x14ac:dyDescent="0.2">
      <c r="A24" s="13" t="s">
        <v>27</v>
      </c>
      <c r="B24" s="13" t="s">
        <v>26</v>
      </c>
      <c r="C24" s="14" t="s">
        <v>104</v>
      </c>
      <c r="D24" s="14" t="s">
        <v>50</v>
      </c>
      <c r="E24" s="33" t="s">
        <v>92</v>
      </c>
      <c r="F24" s="28" t="s">
        <v>105</v>
      </c>
      <c r="G24" s="28" t="s">
        <v>106</v>
      </c>
      <c r="H24" s="30"/>
      <c r="I24" s="30"/>
      <c r="J24" s="30"/>
      <c r="K24" s="30">
        <v>2</v>
      </c>
      <c r="L24" s="32"/>
      <c r="M24" s="47"/>
      <c r="N24" s="21" t="str">
        <f t="shared" si="9"/>
        <v>-</v>
      </c>
      <c r="O24" s="21" t="str">
        <f t="shared" si="10"/>
        <v>-</v>
      </c>
      <c r="P24" s="22"/>
      <c r="Q24" s="46" t="str">
        <f t="shared" si="11"/>
        <v>-</v>
      </c>
      <c r="R24" s="34"/>
      <c r="S24" s="35"/>
      <c r="T24" s="36"/>
      <c r="U24" s="48"/>
      <c r="V24" s="16"/>
    </row>
    <row r="25" spans="1:22" s="27" customFormat="1" ht="25.5" x14ac:dyDescent="0.2">
      <c r="A25" s="13" t="s">
        <v>27</v>
      </c>
      <c r="B25" s="13" t="s">
        <v>26</v>
      </c>
      <c r="C25" s="14" t="s">
        <v>107</v>
      </c>
      <c r="D25" s="14" t="s">
        <v>50</v>
      </c>
      <c r="E25" s="33" t="s">
        <v>92</v>
      </c>
      <c r="F25" s="28" t="s">
        <v>108</v>
      </c>
      <c r="G25" s="28" t="s">
        <v>109</v>
      </c>
      <c r="H25" s="30"/>
      <c r="I25" s="30"/>
      <c r="J25" s="30"/>
      <c r="K25" s="30">
        <v>1</v>
      </c>
      <c r="L25" s="32"/>
      <c r="M25" s="47"/>
      <c r="N25" s="21" t="str">
        <f t="shared" si="9"/>
        <v>-</v>
      </c>
      <c r="O25" s="21" t="str">
        <f t="shared" si="10"/>
        <v>-</v>
      </c>
      <c r="P25" s="22"/>
      <c r="Q25" s="46" t="str">
        <f t="shared" si="11"/>
        <v>-</v>
      </c>
      <c r="R25" s="34"/>
      <c r="S25" s="35"/>
      <c r="T25" s="36"/>
      <c r="U25" s="48"/>
      <c r="V25" s="16"/>
    </row>
    <row r="26" spans="1:22" s="27" customFormat="1" ht="18" x14ac:dyDescent="0.2">
      <c r="A26" s="13" t="s">
        <v>27</v>
      </c>
      <c r="B26" s="13" t="s">
        <v>26</v>
      </c>
      <c r="C26" s="14" t="s">
        <v>110</v>
      </c>
      <c r="D26" s="13" t="s">
        <v>50</v>
      </c>
      <c r="E26" s="15" t="s">
        <v>111</v>
      </c>
      <c r="F26" s="16" t="s">
        <v>112</v>
      </c>
      <c r="G26" s="16" t="s">
        <v>112</v>
      </c>
      <c r="H26" s="17"/>
      <c r="I26" s="17"/>
      <c r="J26" s="18"/>
      <c r="K26" s="19">
        <v>1</v>
      </c>
      <c r="L26" s="17">
        <v>1.5</v>
      </c>
      <c r="M26" s="20"/>
      <c r="N26" s="38">
        <f t="shared" si="9"/>
        <v>1.5</v>
      </c>
      <c r="O26" s="38" t="str">
        <f t="shared" si="10"/>
        <v>-</v>
      </c>
      <c r="P26" s="20"/>
      <c r="Q26" s="39" t="str">
        <f t="shared" si="11"/>
        <v>-</v>
      </c>
      <c r="R26" s="24"/>
      <c r="S26" s="25"/>
      <c r="T26" s="26"/>
      <c r="U26" s="26"/>
      <c r="V26" s="16"/>
    </row>
    <row r="27" spans="1:22" s="27" customFormat="1" ht="153" x14ac:dyDescent="0.2">
      <c r="A27" s="13" t="s">
        <v>27</v>
      </c>
      <c r="B27" s="13" t="s">
        <v>26</v>
      </c>
      <c r="C27" s="14" t="s">
        <v>113</v>
      </c>
      <c r="D27" s="14" t="s">
        <v>50</v>
      </c>
      <c r="E27" s="33" t="s">
        <v>114</v>
      </c>
      <c r="F27" s="28" t="s">
        <v>52</v>
      </c>
      <c r="G27" s="28" t="s">
        <v>115</v>
      </c>
      <c r="H27" s="30">
        <v>550</v>
      </c>
      <c r="I27" s="30">
        <v>630</v>
      </c>
      <c r="J27" s="31">
        <v>708</v>
      </c>
      <c r="K27" s="32">
        <v>1</v>
      </c>
      <c r="L27" s="30"/>
      <c r="M27" s="30">
        <v>5.2</v>
      </c>
      <c r="N27" s="21" t="str">
        <f t="shared" si="9"/>
        <v>-</v>
      </c>
      <c r="O27" s="21">
        <f t="shared" si="10"/>
        <v>5.2</v>
      </c>
      <c r="P27" s="22"/>
      <c r="Q27" s="23" t="str">
        <f t="shared" si="11"/>
        <v>-</v>
      </c>
      <c r="R27" s="34" t="s">
        <v>54</v>
      </c>
      <c r="S27" s="35"/>
      <c r="T27" s="36" t="s">
        <v>54</v>
      </c>
      <c r="U27" s="37" t="s">
        <v>54</v>
      </c>
      <c r="V27" s="16"/>
    </row>
    <row r="28" spans="1:22" s="27" customFormat="1" ht="25.5" x14ac:dyDescent="0.2">
      <c r="A28" s="13" t="s">
        <v>27</v>
      </c>
      <c r="B28" s="13" t="s">
        <v>26</v>
      </c>
      <c r="C28" s="14" t="s">
        <v>116</v>
      </c>
      <c r="D28" s="14" t="s">
        <v>31</v>
      </c>
      <c r="E28" s="33" t="s">
        <v>40</v>
      </c>
      <c r="F28" s="28" t="s">
        <v>85</v>
      </c>
      <c r="G28" s="28" t="s">
        <v>86</v>
      </c>
      <c r="H28" s="30"/>
      <c r="I28" s="30"/>
      <c r="J28" s="31"/>
      <c r="K28" s="32">
        <v>1</v>
      </c>
      <c r="L28" s="30"/>
      <c r="M28" s="30"/>
      <c r="N28" s="38" t="str">
        <f t="shared" si="9"/>
        <v>-</v>
      </c>
      <c r="O28" s="38" t="str">
        <f t="shared" si="10"/>
        <v>-</v>
      </c>
      <c r="P28" s="20"/>
      <c r="Q28" s="39" t="str">
        <f t="shared" si="11"/>
        <v>-</v>
      </c>
      <c r="R28" s="34"/>
      <c r="S28" s="35"/>
      <c r="T28" s="36"/>
      <c r="U28" s="37"/>
      <c r="V28" s="16"/>
    </row>
    <row r="29" spans="1:22" s="27" customFormat="1" ht="51" x14ac:dyDescent="0.2">
      <c r="A29" s="13" t="s">
        <v>27</v>
      </c>
      <c r="B29" s="13" t="s">
        <v>26</v>
      </c>
      <c r="C29" s="14" t="s">
        <v>117</v>
      </c>
      <c r="D29" s="29" t="s">
        <v>45</v>
      </c>
      <c r="E29" s="33" t="s">
        <v>118</v>
      </c>
      <c r="F29" s="28" t="s">
        <v>119</v>
      </c>
      <c r="G29" s="28" t="s">
        <v>120</v>
      </c>
      <c r="H29" s="30">
        <v>416</v>
      </c>
      <c r="I29" s="30">
        <v>667</v>
      </c>
      <c r="J29" s="31">
        <v>423</v>
      </c>
      <c r="K29" s="32">
        <v>1</v>
      </c>
      <c r="L29" s="30">
        <v>1.5</v>
      </c>
      <c r="M29" s="20"/>
      <c r="N29" s="38">
        <f t="shared" si="9"/>
        <v>1.5</v>
      </c>
      <c r="O29" s="38" t="str">
        <f t="shared" si="10"/>
        <v>-</v>
      </c>
      <c r="P29" s="20"/>
      <c r="Q29" s="39" t="str">
        <f t="shared" si="11"/>
        <v>-</v>
      </c>
      <c r="R29" s="24"/>
      <c r="S29" s="25"/>
      <c r="T29" s="26"/>
      <c r="U29" s="26"/>
      <c r="V29" s="16"/>
    </row>
    <row r="30" spans="1:22" s="27" customFormat="1" x14ac:dyDescent="0.2">
      <c r="A30" s="111" t="s">
        <v>27</v>
      </c>
      <c r="B30" s="111" t="s">
        <v>26</v>
      </c>
      <c r="C30" s="111" t="s">
        <v>121</v>
      </c>
      <c r="D30" s="111"/>
      <c r="E30" s="112"/>
      <c r="F30" s="113" t="s">
        <v>29</v>
      </c>
      <c r="G30" s="113" t="s">
        <v>29</v>
      </c>
      <c r="H30" s="114"/>
      <c r="I30" s="114"/>
      <c r="J30" s="114"/>
      <c r="K30" s="115">
        <v>1</v>
      </c>
      <c r="L30" s="119"/>
      <c r="M30" s="114"/>
      <c r="N30" s="117" t="str">
        <f t="shared" si="9"/>
        <v>-</v>
      </c>
      <c r="O30" s="117" t="str">
        <f t="shared" si="10"/>
        <v>-</v>
      </c>
      <c r="P30" s="116"/>
      <c r="Q30" s="118" t="str">
        <f t="shared" si="11"/>
        <v>-</v>
      </c>
      <c r="R30" s="43"/>
      <c r="S30" s="43"/>
      <c r="T30" s="43"/>
      <c r="U30" s="43"/>
      <c r="V30" s="119"/>
    </row>
    <row r="31" spans="1:22" s="27" customFormat="1" ht="18" x14ac:dyDescent="0.2">
      <c r="A31" s="111" t="s">
        <v>27</v>
      </c>
      <c r="B31" s="111" t="s">
        <v>26</v>
      </c>
      <c r="C31" s="111" t="s">
        <v>122</v>
      </c>
      <c r="D31" s="120"/>
      <c r="E31" s="120"/>
      <c r="F31" s="113" t="s">
        <v>29</v>
      </c>
      <c r="G31" s="113" t="s">
        <v>29</v>
      </c>
      <c r="H31" s="114"/>
      <c r="I31" s="114"/>
      <c r="J31" s="114"/>
      <c r="K31" s="115">
        <v>1</v>
      </c>
      <c r="L31" s="114"/>
      <c r="M31" s="116"/>
      <c r="N31" s="117" t="str">
        <f t="shared" si="9"/>
        <v>-</v>
      </c>
      <c r="O31" s="117" t="str">
        <f t="shared" si="10"/>
        <v>-</v>
      </c>
      <c r="P31" s="116"/>
      <c r="Q31" s="118" t="str">
        <f t="shared" si="11"/>
        <v>-</v>
      </c>
      <c r="R31" s="50"/>
      <c r="S31" s="41"/>
      <c r="T31" s="50"/>
      <c r="U31" s="50"/>
      <c r="V31" s="113"/>
    </row>
    <row r="32" spans="1:22" s="27" customFormat="1" ht="25.5" x14ac:dyDescent="0.2">
      <c r="A32" s="111" t="s">
        <v>27</v>
      </c>
      <c r="B32" s="111" t="s">
        <v>26</v>
      </c>
      <c r="C32" s="51" t="s">
        <v>123</v>
      </c>
      <c r="D32" s="51" t="s">
        <v>124</v>
      </c>
      <c r="E32" s="51" t="s">
        <v>124</v>
      </c>
      <c r="F32" s="52" t="s">
        <v>125</v>
      </c>
      <c r="G32" s="52" t="s">
        <v>125</v>
      </c>
      <c r="H32" s="53"/>
      <c r="I32" s="53"/>
      <c r="J32" s="53"/>
      <c r="K32" s="54">
        <v>1</v>
      </c>
      <c r="L32" s="53"/>
      <c r="M32" s="55"/>
      <c r="N32" s="56"/>
      <c r="O32" s="56" t="str">
        <f t="shared" si="10"/>
        <v>-</v>
      </c>
      <c r="P32" s="55"/>
      <c r="Q32" s="57" t="str">
        <f t="shared" si="11"/>
        <v>-</v>
      </c>
      <c r="R32" s="34" t="s">
        <v>54</v>
      </c>
      <c r="S32" s="35" t="s">
        <v>54</v>
      </c>
      <c r="T32" s="36" t="s">
        <v>54</v>
      </c>
      <c r="U32" s="58"/>
      <c r="V32" s="52" t="s">
        <v>126</v>
      </c>
    </row>
    <row r="33" spans="1:22" s="27" customFormat="1" ht="76.5" x14ac:dyDescent="0.2">
      <c r="A33" s="13" t="s">
        <v>27</v>
      </c>
      <c r="B33" s="13" t="s">
        <v>26</v>
      </c>
      <c r="C33" s="14" t="s">
        <v>127</v>
      </c>
      <c r="D33" s="13" t="s">
        <v>31</v>
      </c>
      <c r="E33" s="15" t="s">
        <v>40</v>
      </c>
      <c r="F33" s="16" t="s">
        <v>128</v>
      </c>
      <c r="G33" s="16" t="s">
        <v>129</v>
      </c>
      <c r="H33" s="17">
        <v>1100</v>
      </c>
      <c r="I33" s="17">
        <v>750</v>
      </c>
      <c r="J33" s="18">
        <f>900-150</f>
        <v>750</v>
      </c>
      <c r="K33" s="19">
        <v>1</v>
      </c>
      <c r="L33" s="17"/>
      <c r="M33" s="20"/>
      <c r="N33" s="38" t="str">
        <f t="shared" ref="N33:N40" si="12">IF((K33*L33)&lt;&gt;0,K33*L33,"-")</f>
        <v>-</v>
      </c>
      <c r="O33" s="38" t="str">
        <f t="shared" si="10"/>
        <v>-</v>
      </c>
      <c r="P33" s="20"/>
      <c r="Q33" s="39" t="str">
        <f t="shared" si="11"/>
        <v>-</v>
      </c>
      <c r="R33" s="24"/>
      <c r="S33" s="25"/>
      <c r="T33" s="26"/>
      <c r="U33" s="26"/>
      <c r="V33" s="28" t="s">
        <v>130</v>
      </c>
    </row>
    <row r="34" spans="1:22" s="27" customFormat="1" ht="18" x14ac:dyDescent="0.2">
      <c r="A34" s="111" t="s">
        <v>27</v>
      </c>
      <c r="B34" s="111" t="s">
        <v>26</v>
      </c>
      <c r="C34" s="111" t="s">
        <v>131</v>
      </c>
      <c r="D34" s="111"/>
      <c r="E34" s="112"/>
      <c r="F34" s="113" t="s">
        <v>29</v>
      </c>
      <c r="G34" s="113" t="s">
        <v>29</v>
      </c>
      <c r="H34" s="114"/>
      <c r="I34" s="114"/>
      <c r="J34" s="114"/>
      <c r="K34" s="115"/>
      <c r="L34" s="114"/>
      <c r="M34" s="116"/>
      <c r="N34" s="117" t="str">
        <f t="shared" si="12"/>
        <v>-</v>
      </c>
      <c r="O34" s="117" t="str">
        <f t="shared" si="10"/>
        <v>-</v>
      </c>
      <c r="P34" s="116"/>
      <c r="Q34" s="118" t="str">
        <f t="shared" si="11"/>
        <v>-</v>
      </c>
      <c r="R34" s="24"/>
      <c r="S34" s="25"/>
      <c r="T34" s="26"/>
      <c r="U34" s="26"/>
      <c r="V34" s="113"/>
    </row>
    <row r="35" spans="1:22" s="27" customFormat="1" ht="140.25" x14ac:dyDescent="0.2">
      <c r="A35" s="13" t="s">
        <v>27</v>
      </c>
      <c r="B35" s="13" t="s">
        <v>26</v>
      </c>
      <c r="C35" s="14" t="s">
        <v>132</v>
      </c>
      <c r="D35" s="13" t="s">
        <v>31</v>
      </c>
      <c r="E35" s="15" t="s">
        <v>36</v>
      </c>
      <c r="F35" s="28" t="s">
        <v>37</v>
      </c>
      <c r="G35" s="28" t="s">
        <v>38</v>
      </c>
      <c r="H35" s="17">
        <v>720</v>
      </c>
      <c r="I35" s="17">
        <v>790</v>
      </c>
      <c r="J35" s="18">
        <v>2050</v>
      </c>
      <c r="K35" s="19">
        <v>1</v>
      </c>
      <c r="L35" s="17">
        <v>0.44</v>
      </c>
      <c r="M35" s="20"/>
      <c r="N35" s="38">
        <f t="shared" si="12"/>
        <v>0.44</v>
      </c>
      <c r="O35" s="38" t="str">
        <f t="shared" si="10"/>
        <v>-</v>
      </c>
      <c r="P35" s="20"/>
      <c r="Q35" s="39" t="str">
        <f t="shared" si="11"/>
        <v>-</v>
      </c>
      <c r="R35" s="24"/>
      <c r="S35" s="25"/>
      <c r="T35" s="26"/>
      <c r="U35" s="26"/>
      <c r="V35" s="16"/>
    </row>
    <row r="36" spans="1:22" s="27" customFormat="1" ht="38.25" x14ac:dyDescent="0.2">
      <c r="A36" s="13" t="s">
        <v>27</v>
      </c>
      <c r="B36" s="13" t="s">
        <v>26</v>
      </c>
      <c r="C36" s="14" t="s">
        <v>133</v>
      </c>
      <c r="D36" s="29" t="s">
        <v>31</v>
      </c>
      <c r="E36" s="29" t="s">
        <v>40</v>
      </c>
      <c r="F36" s="16" t="s">
        <v>134</v>
      </c>
      <c r="G36" s="16" t="s">
        <v>135</v>
      </c>
      <c r="H36" s="17">
        <v>550</v>
      </c>
      <c r="I36" s="17">
        <v>700</v>
      </c>
      <c r="J36" s="30">
        <f>900-150-350</f>
        <v>400</v>
      </c>
      <c r="K36" s="19">
        <v>1</v>
      </c>
      <c r="L36" s="17"/>
      <c r="M36" s="20"/>
      <c r="N36" s="38" t="str">
        <f t="shared" si="12"/>
        <v>-</v>
      </c>
      <c r="O36" s="38" t="str">
        <f t="shared" si="10"/>
        <v>-</v>
      </c>
      <c r="P36" s="20"/>
      <c r="Q36" s="39" t="str">
        <f t="shared" si="11"/>
        <v>-</v>
      </c>
      <c r="R36" s="24"/>
      <c r="S36" s="25"/>
      <c r="T36" s="26"/>
      <c r="U36" s="26"/>
      <c r="V36" s="28" t="s">
        <v>130</v>
      </c>
    </row>
    <row r="37" spans="1:22" s="27" customFormat="1" ht="38.25" x14ac:dyDescent="0.2">
      <c r="A37" s="13" t="s">
        <v>27</v>
      </c>
      <c r="B37" s="13" t="s">
        <v>26</v>
      </c>
      <c r="C37" s="14" t="s">
        <v>136</v>
      </c>
      <c r="D37" s="29" t="s">
        <v>45</v>
      </c>
      <c r="E37" s="33" t="s">
        <v>137</v>
      </c>
      <c r="F37" s="28" t="s">
        <v>138</v>
      </c>
      <c r="G37" s="28" t="s">
        <v>139</v>
      </c>
      <c r="H37" s="30">
        <v>360</v>
      </c>
      <c r="I37" s="30">
        <v>360</v>
      </c>
      <c r="J37" s="30">
        <v>585</v>
      </c>
      <c r="K37" s="32">
        <v>1</v>
      </c>
      <c r="L37" s="30">
        <v>0.1</v>
      </c>
      <c r="M37" s="30"/>
      <c r="N37" s="21">
        <f t="shared" si="12"/>
        <v>0.1</v>
      </c>
      <c r="O37" s="21" t="str">
        <f t="shared" si="10"/>
        <v>-</v>
      </c>
      <c r="P37" s="30"/>
      <c r="Q37" s="23" t="str">
        <f t="shared" si="11"/>
        <v>-</v>
      </c>
      <c r="R37" s="34" t="s">
        <v>54</v>
      </c>
      <c r="S37" s="50"/>
      <c r="T37" s="36" t="s">
        <v>54</v>
      </c>
      <c r="U37" s="37" t="s">
        <v>54</v>
      </c>
      <c r="V37" s="28"/>
    </row>
    <row r="38" spans="1:22" s="27" customFormat="1" ht="63.75" x14ac:dyDescent="0.2">
      <c r="A38" s="13" t="s">
        <v>27</v>
      </c>
      <c r="B38" s="13" t="s">
        <v>26</v>
      </c>
      <c r="C38" s="14" t="s">
        <v>140</v>
      </c>
      <c r="D38" s="29" t="s">
        <v>31</v>
      </c>
      <c r="E38" s="29" t="s">
        <v>40</v>
      </c>
      <c r="F38" s="16" t="s">
        <v>141</v>
      </c>
      <c r="G38" s="16" t="s">
        <v>142</v>
      </c>
      <c r="H38" s="17">
        <v>1600</v>
      </c>
      <c r="I38" s="17">
        <v>700</v>
      </c>
      <c r="J38" s="30">
        <v>710</v>
      </c>
      <c r="K38" s="19">
        <v>1</v>
      </c>
      <c r="L38" s="17"/>
      <c r="M38" s="20"/>
      <c r="N38" s="38" t="str">
        <f t="shared" si="12"/>
        <v>-</v>
      </c>
      <c r="O38" s="38" t="str">
        <f t="shared" si="10"/>
        <v>-</v>
      </c>
      <c r="P38" s="20"/>
      <c r="Q38" s="39" t="str">
        <f t="shared" si="11"/>
        <v>-</v>
      </c>
      <c r="R38" s="24"/>
      <c r="S38" s="25"/>
      <c r="T38" s="26"/>
      <c r="U38" s="26"/>
      <c r="V38" s="28" t="s">
        <v>130</v>
      </c>
    </row>
    <row r="39" spans="1:22" s="27" customFormat="1" ht="38.25" x14ac:dyDescent="0.2">
      <c r="A39" s="13" t="s">
        <v>27</v>
      </c>
      <c r="B39" s="13" t="s">
        <v>26</v>
      </c>
      <c r="C39" s="14" t="s">
        <v>143</v>
      </c>
      <c r="D39" s="29" t="s">
        <v>31</v>
      </c>
      <c r="E39" s="29" t="s">
        <v>40</v>
      </c>
      <c r="F39" s="16" t="s">
        <v>144</v>
      </c>
      <c r="G39" s="16" t="s">
        <v>145</v>
      </c>
      <c r="H39" s="17">
        <v>950</v>
      </c>
      <c r="I39" s="17">
        <v>700</v>
      </c>
      <c r="J39" s="30">
        <v>710</v>
      </c>
      <c r="K39" s="19">
        <v>1</v>
      </c>
      <c r="L39" s="17"/>
      <c r="M39" s="20"/>
      <c r="N39" s="38" t="str">
        <f t="shared" si="12"/>
        <v>-</v>
      </c>
      <c r="O39" s="38" t="str">
        <f t="shared" si="10"/>
        <v>-</v>
      </c>
      <c r="P39" s="20"/>
      <c r="Q39" s="39" t="str">
        <f t="shared" si="11"/>
        <v>-</v>
      </c>
      <c r="R39" s="24"/>
      <c r="S39" s="25"/>
      <c r="T39" s="26"/>
      <c r="U39" s="26"/>
      <c r="V39" s="28" t="s">
        <v>130</v>
      </c>
    </row>
    <row r="40" spans="1:22" s="27" customFormat="1" ht="63.75" x14ac:dyDescent="0.2">
      <c r="A40" s="13" t="s">
        <v>27</v>
      </c>
      <c r="B40" s="13" t="s">
        <v>26</v>
      </c>
      <c r="C40" s="14" t="s">
        <v>146</v>
      </c>
      <c r="D40" s="29" t="s">
        <v>31</v>
      </c>
      <c r="E40" s="29" t="s">
        <v>40</v>
      </c>
      <c r="F40" s="16" t="s">
        <v>141</v>
      </c>
      <c r="G40" s="16" t="s">
        <v>147</v>
      </c>
      <c r="H40" s="17">
        <v>1600</v>
      </c>
      <c r="I40" s="17">
        <v>700</v>
      </c>
      <c r="J40" s="30">
        <v>710</v>
      </c>
      <c r="K40" s="19">
        <v>1</v>
      </c>
      <c r="L40" s="17"/>
      <c r="M40" s="20"/>
      <c r="N40" s="38" t="str">
        <f t="shared" si="12"/>
        <v>-</v>
      </c>
      <c r="O40" s="38" t="str">
        <f t="shared" si="10"/>
        <v>-</v>
      </c>
      <c r="P40" s="20"/>
      <c r="Q40" s="39" t="str">
        <f t="shared" si="11"/>
        <v>-</v>
      </c>
      <c r="R40" s="24"/>
      <c r="S40" s="25"/>
      <c r="T40" s="26"/>
      <c r="U40" s="26"/>
      <c r="V40" s="28" t="s">
        <v>130</v>
      </c>
    </row>
    <row r="41" spans="1:22" s="27" customFormat="1" ht="38.25" x14ac:dyDescent="0.2">
      <c r="A41" s="13" t="s">
        <v>27</v>
      </c>
      <c r="B41" s="13" t="s">
        <v>26</v>
      </c>
      <c r="C41" s="14" t="s">
        <v>148</v>
      </c>
      <c r="D41" s="29" t="s">
        <v>31</v>
      </c>
      <c r="E41" s="29" t="s">
        <v>40</v>
      </c>
      <c r="F41" s="28" t="s">
        <v>134</v>
      </c>
      <c r="G41" s="28" t="s">
        <v>149</v>
      </c>
      <c r="H41" s="30">
        <v>800</v>
      </c>
      <c r="I41" s="30">
        <v>1000</v>
      </c>
      <c r="J41" s="30">
        <v>710</v>
      </c>
      <c r="K41" s="32">
        <v>1</v>
      </c>
      <c r="L41" s="30"/>
      <c r="M41" s="22"/>
      <c r="N41" s="38" t="str">
        <f t="shared" ref="N41:N43" si="13">IF((K41*L41)&lt;&gt;0,K41*L41,"-")</f>
        <v>-</v>
      </c>
      <c r="O41" s="38" t="str">
        <f t="shared" ref="O41:O43" si="14">IF((K41*M41)&lt;&gt;0,K41*M41,"-")</f>
        <v>-</v>
      </c>
      <c r="P41" s="20"/>
      <c r="Q41" s="39" t="str">
        <f t="shared" ref="Q41:Q43" si="15">IF((K41*P41)&lt;&gt;0,K41*P41,"-")</f>
        <v>-</v>
      </c>
      <c r="R41" s="50"/>
      <c r="S41" s="41"/>
      <c r="T41" s="50"/>
      <c r="U41" s="50"/>
      <c r="V41" s="28" t="s">
        <v>130</v>
      </c>
    </row>
    <row r="42" spans="1:22" s="27" customFormat="1" ht="38.25" x14ac:dyDescent="0.2">
      <c r="A42" s="13" t="s">
        <v>27</v>
      </c>
      <c r="B42" s="13" t="s">
        <v>26</v>
      </c>
      <c r="C42" s="14" t="s">
        <v>150</v>
      </c>
      <c r="D42" s="13" t="s">
        <v>31</v>
      </c>
      <c r="E42" s="15" t="s">
        <v>40</v>
      </c>
      <c r="F42" s="16" t="s">
        <v>144</v>
      </c>
      <c r="G42" s="16" t="s">
        <v>151</v>
      </c>
      <c r="H42" s="17">
        <v>1450</v>
      </c>
      <c r="I42" s="17">
        <v>700</v>
      </c>
      <c r="J42" s="18">
        <f>900-150-40</f>
        <v>710</v>
      </c>
      <c r="K42" s="19">
        <v>1</v>
      </c>
      <c r="L42" s="17"/>
      <c r="M42" s="20"/>
      <c r="N42" s="38" t="str">
        <f t="shared" si="13"/>
        <v>-</v>
      </c>
      <c r="O42" s="38" t="str">
        <f t="shared" si="14"/>
        <v>-</v>
      </c>
      <c r="P42" s="20"/>
      <c r="Q42" s="39" t="str">
        <f t="shared" si="15"/>
        <v>-</v>
      </c>
      <c r="R42" s="24"/>
      <c r="S42" s="25"/>
      <c r="T42" s="26"/>
      <c r="U42" s="26"/>
      <c r="V42" s="16" t="s">
        <v>43</v>
      </c>
    </row>
    <row r="43" spans="1:22" s="27" customFormat="1" ht="127.5" x14ac:dyDescent="0.2">
      <c r="A43" s="13" t="s">
        <v>27</v>
      </c>
      <c r="B43" s="13" t="s">
        <v>26</v>
      </c>
      <c r="C43" s="14" t="s">
        <v>152</v>
      </c>
      <c r="D43" s="29" t="s">
        <v>31</v>
      </c>
      <c r="E43" s="29" t="s">
        <v>40</v>
      </c>
      <c r="F43" s="28" t="s">
        <v>153</v>
      </c>
      <c r="G43" s="28" t="s">
        <v>154</v>
      </c>
      <c r="H43" s="30"/>
      <c r="I43" s="30"/>
      <c r="J43" s="30"/>
      <c r="K43" s="32">
        <v>1</v>
      </c>
      <c r="L43" s="30"/>
      <c r="M43" s="22"/>
      <c r="N43" s="38" t="str">
        <f t="shared" si="13"/>
        <v>-</v>
      </c>
      <c r="O43" s="38" t="str">
        <f t="shared" si="14"/>
        <v>-</v>
      </c>
      <c r="P43" s="20"/>
      <c r="Q43" s="39" t="str">
        <f t="shared" si="15"/>
        <v>-</v>
      </c>
      <c r="R43" s="34" t="s">
        <v>54</v>
      </c>
      <c r="S43" s="35" t="s">
        <v>54</v>
      </c>
      <c r="T43" s="36" t="s">
        <v>54</v>
      </c>
      <c r="U43" s="50"/>
      <c r="V43" s="28" t="s">
        <v>155</v>
      </c>
    </row>
    <row r="44" spans="1:22" s="27" customFormat="1" ht="63.75" x14ac:dyDescent="0.2">
      <c r="A44" s="13" t="s">
        <v>27</v>
      </c>
      <c r="B44" s="13" t="s">
        <v>26</v>
      </c>
      <c r="C44" s="14" t="s">
        <v>156</v>
      </c>
      <c r="D44" s="14" t="s">
        <v>31</v>
      </c>
      <c r="E44" s="33" t="s">
        <v>40</v>
      </c>
      <c r="F44" s="28" t="s">
        <v>157</v>
      </c>
      <c r="G44" s="28" t="s">
        <v>158</v>
      </c>
      <c r="H44" s="30">
        <v>1700</v>
      </c>
      <c r="I44" s="30">
        <v>350</v>
      </c>
      <c r="J44" s="31">
        <v>600</v>
      </c>
      <c r="K44" s="32">
        <v>1</v>
      </c>
      <c r="L44" s="59">
        <f>((H44/1000)*0.013)*1.2</f>
        <v>2.6519999999999998E-2</v>
      </c>
      <c r="M44" s="22"/>
      <c r="N44" s="60">
        <f>IF((K44*L44)&lt;&gt;0,K44*L44,"-")</f>
        <v>2.6519999999999998E-2</v>
      </c>
      <c r="O44" s="21" t="str">
        <f t="shared" si="10"/>
        <v>-</v>
      </c>
      <c r="P44" s="22"/>
      <c r="Q44" s="23" t="str">
        <f t="shared" si="11"/>
        <v>-</v>
      </c>
      <c r="R44" s="34"/>
      <c r="S44" s="41"/>
      <c r="T44" s="36"/>
      <c r="U44" s="36"/>
      <c r="V44" s="28" t="s">
        <v>159</v>
      </c>
    </row>
    <row r="45" spans="1:22" s="27" customFormat="1" ht="18" x14ac:dyDescent="0.2">
      <c r="A45" s="111" t="s">
        <v>27</v>
      </c>
      <c r="B45" s="111" t="s">
        <v>26</v>
      </c>
      <c r="C45" s="111" t="s">
        <v>160</v>
      </c>
      <c r="D45" s="111"/>
      <c r="E45" s="112"/>
      <c r="F45" s="113" t="s">
        <v>29</v>
      </c>
      <c r="G45" s="113" t="s">
        <v>29</v>
      </c>
      <c r="H45" s="114"/>
      <c r="I45" s="114"/>
      <c r="J45" s="114"/>
      <c r="K45" s="115"/>
      <c r="L45" s="114"/>
      <c r="M45" s="116"/>
      <c r="N45" s="117" t="str">
        <f>IF((K45*L45)&lt;&gt;0,K45*L45,"-")</f>
        <v>-</v>
      </c>
      <c r="O45" s="117" t="str">
        <f t="shared" si="10"/>
        <v>-</v>
      </c>
      <c r="P45" s="116"/>
      <c r="Q45" s="118" t="str">
        <f t="shared" si="11"/>
        <v>-</v>
      </c>
      <c r="R45" s="24"/>
      <c r="S45" s="25"/>
      <c r="T45" s="26"/>
      <c r="U45" s="26"/>
      <c r="V45" s="113"/>
    </row>
    <row r="46" spans="1:22" s="27" customFormat="1" ht="89.25" x14ac:dyDescent="0.2">
      <c r="A46" s="13" t="s">
        <v>27</v>
      </c>
      <c r="B46" s="13" t="s">
        <v>26</v>
      </c>
      <c r="C46" s="14" t="s">
        <v>161</v>
      </c>
      <c r="D46" s="13" t="s">
        <v>31</v>
      </c>
      <c r="E46" s="15" t="s">
        <v>40</v>
      </c>
      <c r="F46" s="16" t="s">
        <v>144</v>
      </c>
      <c r="G46" s="16" t="s">
        <v>407</v>
      </c>
      <c r="H46" s="17">
        <v>1100</v>
      </c>
      <c r="I46" s="17">
        <v>700</v>
      </c>
      <c r="J46" s="18">
        <f>900-150-40</f>
        <v>710</v>
      </c>
      <c r="K46" s="19">
        <v>1</v>
      </c>
      <c r="L46" s="17"/>
      <c r="M46" s="20"/>
      <c r="N46" s="117" t="str">
        <f t="shared" ref="N46:N50" si="16">IF((K46*L46)&lt;&gt;0,K46*L46,"-")</f>
        <v>-</v>
      </c>
      <c r="O46" s="117" t="str">
        <f t="shared" ref="O46:O50" si="17">IF((K46*M46)&lt;&gt;0,K46*M46,"-")</f>
        <v>-</v>
      </c>
      <c r="P46" s="116"/>
      <c r="Q46" s="118" t="str">
        <f t="shared" ref="Q46:Q50" si="18">IF((K46*P46)&lt;&gt;0,K46*P46,"-")</f>
        <v>-</v>
      </c>
      <c r="R46" s="24"/>
      <c r="S46" s="25"/>
      <c r="T46" s="26"/>
      <c r="U46" s="26"/>
      <c r="V46" s="16" t="s">
        <v>43</v>
      </c>
    </row>
    <row r="47" spans="1:22" s="27" customFormat="1" ht="51" x14ac:dyDescent="0.2">
      <c r="A47" s="13" t="s">
        <v>27</v>
      </c>
      <c r="B47" s="13" t="s">
        <v>26</v>
      </c>
      <c r="C47" s="14" t="s">
        <v>162</v>
      </c>
      <c r="D47" s="13" t="s">
        <v>31</v>
      </c>
      <c r="E47" s="15" t="s">
        <v>40</v>
      </c>
      <c r="F47" s="16" t="s">
        <v>163</v>
      </c>
      <c r="G47" s="16" t="s">
        <v>164</v>
      </c>
      <c r="H47" s="17"/>
      <c r="I47" s="17">
        <v>700</v>
      </c>
      <c r="J47" s="18">
        <v>40</v>
      </c>
      <c r="K47" s="19"/>
      <c r="L47" s="17"/>
      <c r="M47" s="20"/>
      <c r="N47" s="117" t="str">
        <f t="shared" si="16"/>
        <v>-</v>
      </c>
      <c r="O47" s="117" t="str">
        <f t="shared" si="17"/>
        <v>-</v>
      </c>
      <c r="P47" s="116"/>
      <c r="Q47" s="118" t="str">
        <f t="shared" si="18"/>
        <v>-</v>
      </c>
      <c r="R47" s="24"/>
      <c r="S47" s="25"/>
      <c r="T47" s="26"/>
      <c r="U47" s="26"/>
      <c r="V47" s="16"/>
    </row>
    <row r="48" spans="1:22" s="27" customFormat="1" ht="38.25" x14ac:dyDescent="0.2">
      <c r="A48" s="13" t="s">
        <v>27</v>
      </c>
      <c r="B48" s="13" t="s">
        <v>26</v>
      </c>
      <c r="C48" s="14" t="s">
        <v>165</v>
      </c>
      <c r="D48" s="13" t="s">
        <v>31</v>
      </c>
      <c r="E48" s="15" t="s">
        <v>40</v>
      </c>
      <c r="F48" s="16" t="s">
        <v>166</v>
      </c>
      <c r="G48" s="16" t="s">
        <v>167</v>
      </c>
      <c r="H48" s="17" t="s">
        <v>168</v>
      </c>
      <c r="I48" s="17" t="s">
        <v>169</v>
      </c>
      <c r="J48" s="18">
        <f>900-150-40</f>
        <v>710</v>
      </c>
      <c r="K48" s="19">
        <v>1</v>
      </c>
      <c r="L48" s="17"/>
      <c r="M48" s="20"/>
      <c r="N48" s="117" t="str">
        <f t="shared" si="16"/>
        <v>-</v>
      </c>
      <c r="O48" s="117" t="str">
        <f t="shared" si="17"/>
        <v>-</v>
      </c>
      <c r="P48" s="116"/>
      <c r="Q48" s="118" t="str">
        <f t="shared" si="18"/>
        <v>-</v>
      </c>
      <c r="R48" s="24"/>
      <c r="S48" s="25"/>
      <c r="T48" s="26"/>
      <c r="U48" s="26"/>
      <c r="V48" s="16" t="s">
        <v>43</v>
      </c>
    </row>
    <row r="49" spans="1:1019" s="27" customFormat="1" ht="25.5" x14ac:dyDescent="0.2">
      <c r="A49" s="13" t="s">
        <v>27</v>
      </c>
      <c r="B49" s="13" t="s">
        <v>26</v>
      </c>
      <c r="C49" s="14" t="s">
        <v>170</v>
      </c>
      <c r="D49" s="29" t="s">
        <v>31</v>
      </c>
      <c r="E49" s="28" t="s">
        <v>40</v>
      </c>
      <c r="F49" s="43" t="s">
        <v>171</v>
      </c>
      <c r="G49" s="28" t="s">
        <v>172</v>
      </c>
      <c r="H49" s="22">
        <v>500</v>
      </c>
      <c r="I49" s="22">
        <v>650</v>
      </c>
      <c r="J49" s="30">
        <v>500</v>
      </c>
      <c r="K49" s="22">
        <v>1</v>
      </c>
      <c r="L49" s="17"/>
      <c r="M49" s="20"/>
      <c r="N49" s="117" t="str">
        <f t="shared" si="16"/>
        <v>-</v>
      </c>
      <c r="O49" s="117" t="str">
        <f t="shared" si="17"/>
        <v>-</v>
      </c>
      <c r="P49" s="116"/>
      <c r="Q49" s="118" t="str">
        <f t="shared" si="18"/>
        <v>-</v>
      </c>
      <c r="R49" s="24"/>
      <c r="S49" s="25"/>
      <c r="T49" s="26"/>
      <c r="U49" s="26"/>
      <c r="V49" s="16"/>
    </row>
    <row r="50" spans="1:1019" s="27" customFormat="1" ht="51" x14ac:dyDescent="0.2">
      <c r="A50" s="13" t="s">
        <v>27</v>
      </c>
      <c r="B50" s="13" t="s">
        <v>26</v>
      </c>
      <c r="C50" s="14" t="s">
        <v>173</v>
      </c>
      <c r="D50" s="13" t="s">
        <v>31</v>
      </c>
      <c r="E50" s="15" t="s">
        <v>40</v>
      </c>
      <c r="F50" s="16" t="s">
        <v>174</v>
      </c>
      <c r="G50" s="16" t="s">
        <v>175</v>
      </c>
      <c r="H50" s="17">
        <v>1550</v>
      </c>
      <c r="I50" s="17">
        <v>700</v>
      </c>
      <c r="J50" s="18">
        <f>900-150-40</f>
        <v>710</v>
      </c>
      <c r="K50" s="19">
        <v>1</v>
      </c>
      <c r="L50" s="17"/>
      <c r="M50" s="20"/>
      <c r="N50" s="117" t="str">
        <f t="shared" si="16"/>
        <v>-</v>
      </c>
      <c r="O50" s="117" t="str">
        <f t="shared" si="17"/>
        <v>-</v>
      </c>
      <c r="P50" s="116"/>
      <c r="Q50" s="118" t="str">
        <f t="shared" si="18"/>
        <v>-</v>
      </c>
      <c r="R50" s="24"/>
      <c r="S50" s="25"/>
      <c r="T50" s="26"/>
      <c r="U50" s="26"/>
      <c r="V50" s="16" t="s">
        <v>43</v>
      </c>
    </row>
    <row r="51" spans="1:1019" s="27" customFormat="1" ht="51" x14ac:dyDescent="0.2">
      <c r="A51" s="13" t="s">
        <v>27</v>
      </c>
      <c r="B51" s="13" t="s">
        <v>26</v>
      </c>
      <c r="C51" s="14" t="s">
        <v>176</v>
      </c>
      <c r="D51" s="13" t="s">
        <v>31</v>
      </c>
      <c r="E51" s="15" t="s">
        <v>40</v>
      </c>
      <c r="F51" s="16" t="s">
        <v>177</v>
      </c>
      <c r="G51" s="16" t="s">
        <v>178</v>
      </c>
      <c r="H51" s="17">
        <v>1650</v>
      </c>
      <c r="I51" s="17">
        <v>700</v>
      </c>
      <c r="J51" s="18">
        <f>900-150-40</f>
        <v>710</v>
      </c>
      <c r="K51" s="19">
        <v>1</v>
      </c>
      <c r="L51" s="17"/>
      <c r="M51" s="20"/>
      <c r="N51" s="38" t="str">
        <f t="shared" ref="N51:N52" si="19">IF((K51*L51)&lt;&gt;0,K51*L51,"-")</f>
        <v>-</v>
      </c>
      <c r="O51" s="38" t="str">
        <f t="shared" ref="O51:O52" si="20">IF((K51*M51)&lt;&gt;0,K51*M51,"-")</f>
        <v>-</v>
      </c>
      <c r="P51" s="20"/>
      <c r="Q51" s="39" t="str">
        <f t="shared" ref="Q51:Q52" si="21">IF((K51*P51)&lt;&gt;0,K51*P51,"-")</f>
        <v>-</v>
      </c>
      <c r="R51" s="24"/>
      <c r="S51" s="25"/>
      <c r="T51" s="26"/>
      <c r="U51" s="26"/>
      <c r="V51" s="16" t="s">
        <v>43</v>
      </c>
    </row>
    <row r="52" spans="1:1019" s="27" customFormat="1" ht="140.25" x14ac:dyDescent="0.2">
      <c r="A52" s="13" t="s">
        <v>27</v>
      </c>
      <c r="B52" s="13" t="s">
        <v>26</v>
      </c>
      <c r="C52" s="14" t="s">
        <v>179</v>
      </c>
      <c r="D52" s="13" t="s">
        <v>31</v>
      </c>
      <c r="E52" s="15" t="s">
        <v>40</v>
      </c>
      <c r="F52" s="16" t="s">
        <v>369</v>
      </c>
      <c r="G52" s="16" t="s">
        <v>382</v>
      </c>
      <c r="H52" s="17">
        <v>1350</v>
      </c>
      <c r="I52" s="17">
        <v>700</v>
      </c>
      <c r="J52" s="18">
        <f>900-150-40</f>
        <v>710</v>
      </c>
      <c r="K52" s="19">
        <v>1</v>
      </c>
      <c r="L52" s="17"/>
      <c r="M52" s="20"/>
      <c r="N52" s="38" t="str">
        <f t="shared" si="19"/>
        <v>-</v>
      </c>
      <c r="O52" s="38" t="str">
        <f t="shared" si="20"/>
        <v>-</v>
      </c>
      <c r="P52" s="20"/>
      <c r="Q52" s="39" t="str">
        <f t="shared" si="21"/>
        <v>-</v>
      </c>
      <c r="R52" s="24"/>
      <c r="S52" s="25"/>
      <c r="T52" s="26"/>
      <c r="U52" s="26"/>
      <c r="V52" s="16" t="s">
        <v>43</v>
      </c>
    </row>
    <row r="53" spans="1:1019" s="27" customFormat="1" ht="114.75" x14ac:dyDescent="0.2">
      <c r="A53" s="13" t="s">
        <v>27</v>
      </c>
      <c r="B53" s="13" t="s">
        <v>26</v>
      </c>
      <c r="C53" s="14" t="s">
        <v>181</v>
      </c>
      <c r="D53" s="13" t="s">
        <v>31</v>
      </c>
      <c r="E53" s="15" t="s">
        <v>40</v>
      </c>
      <c r="F53" s="16" t="s">
        <v>182</v>
      </c>
      <c r="G53" s="16" t="s">
        <v>183</v>
      </c>
      <c r="H53" s="17">
        <v>6450</v>
      </c>
      <c r="I53" s="17">
        <v>700</v>
      </c>
      <c r="J53" s="18">
        <v>40</v>
      </c>
      <c r="K53" s="19">
        <v>1</v>
      </c>
      <c r="L53" s="17"/>
      <c r="M53" s="20"/>
      <c r="N53" s="38" t="str">
        <f t="shared" ref="N53:N85" si="22">IF((K53*L53)&lt;&gt;0,K53*L53,"-")</f>
        <v>-</v>
      </c>
      <c r="O53" s="38" t="str">
        <f t="shared" ref="O53:O85" si="23">IF((K53*M53)&lt;&gt;0,K53*M53,"-")</f>
        <v>-</v>
      </c>
      <c r="P53" s="20"/>
      <c r="Q53" s="39" t="str">
        <f t="shared" ref="Q53:Q85" si="24">IF((K53*P53)&lt;&gt;0,K53*P53,"-")</f>
        <v>-</v>
      </c>
      <c r="R53" s="34" t="s">
        <v>54</v>
      </c>
      <c r="S53" s="35" t="s">
        <v>54</v>
      </c>
      <c r="T53" s="36" t="s">
        <v>54</v>
      </c>
      <c r="U53" s="50"/>
      <c r="V53" s="28" t="s">
        <v>184</v>
      </c>
    </row>
    <row r="54" spans="1:1019" s="27" customFormat="1" ht="38.25" x14ac:dyDescent="0.2">
      <c r="A54" s="13" t="s">
        <v>27</v>
      </c>
      <c r="B54" s="13" t="s">
        <v>26</v>
      </c>
      <c r="C54" s="14" t="s">
        <v>181</v>
      </c>
      <c r="D54" s="61" t="s">
        <v>45</v>
      </c>
      <c r="E54" s="61" t="s">
        <v>45</v>
      </c>
      <c r="F54" s="62" t="s">
        <v>185</v>
      </c>
      <c r="G54" s="63" t="s">
        <v>186</v>
      </c>
      <c r="H54" s="64"/>
      <c r="I54" s="64"/>
      <c r="J54" s="64"/>
      <c r="K54" s="65">
        <v>1</v>
      </c>
      <c r="L54" s="64"/>
      <c r="M54" s="64"/>
      <c r="N54" s="66" t="str">
        <f t="shared" si="22"/>
        <v>-</v>
      </c>
      <c r="O54" s="66" t="str">
        <f t="shared" si="23"/>
        <v>-</v>
      </c>
      <c r="P54" s="64"/>
      <c r="Q54" s="67" t="str">
        <f t="shared" si="24"/>
        <v>-</v>
      </c>
      <c r="R54" s="68" t="s">
        <v>54</v>
      </c>
      <c r="S54" s="69" t="s">
        <v>54</v>
      </c>
      <c r="T54" s="70"/>
      <c r="U54" s="70"/>
      <c r="V54" s="62" t="s">
        <v>187</v>
      </c>
    </row>
    <row r="55" spans="1:1019" s="27" customFormat="1" ht="89.25" x14ac:dyDescent="0.2">
      <c r="A55" s="13" t="s">
        <v>27</v>
      </c>
      <c r="B55" s="13" t="s">
        <v>26</v>
      </c>
      <c r="C55" s="14" t="s">
        <v>188</v>
      </c>
      <c r="D55" s="13" t="s">
        <v>31</v>
      </c>
      <c r="E55" s="15" t="s">
        <v>40</v>
      </c>
      <c r="F55" s="16" t="s">
        <v>371</v>
      </c>
      <c r="G55" s="16" t="s">
        <v>370</v>
      </c>
      <c r="H55" s="17">
        <v>5600</v>
      </c>
      <c r="I55" s="17">
        <v>1400</v>
      </c>
      <c r="J55" s="18">
        <f>900-150</f>
        <v>750</v>
      </c>
      <c r="K55" s="19">
        <v>1</v>
      </c>
      <c r="L55" s="17"/>
      <c r="M55" s="20"/>
      <c r="N55" s="38" t="str">
        <f t="shared" si="22"/>
        <v>-</v>
      </c>
      <c r="O55" s="38" t="str">
        <f t="shared" si="23"/>
        <v>-</v>
      </c>
      <c r="P55" s="20"/>
      <c r="Q55" s="39" t="str">
        <f t="shared" si="24"/>
        <v>-</v>
      </c>
      <c r="R55" s="24"/>
      <c r="S55" s="25"/>
      <c r="T55" s="26"/>
      <c r="U55" s="26"/>
      <c r="V55" s="16" t="s">
        <v>43</v>
      </c>
      <c r="AME55"/>
    </row>
    <row r="56" spans="1:1019" s="27" customFormat="1" ht="114.75" x14ac:dyDescent="0.2">
      <c r="A56" s="13" t="s">
        <v>27</v>
      </c>
      <c r="B56" s="13" t="s">
        <v>26</v>
      </c>
      <c r="C56" s="14" t="s">
        <v>372</v>
      </c>
      <c r="D56" s="14" t="s">
        <v>50</v>
      </c>
      <c r="E56" s="33" t="s">
        <v>373</v>
      </c>
      <c r="F56" s="28" t="s">
        <v>190</v>
      </c>
      <c r="G56" s="28" t="s">
        <v>374</v>
      </c>
      <c r="H56" s="49"/>
      <c r="I56" s="49"/>
      <c r="J56" s="49"/>
      <c r="K56" s="32">
        <v>8</v>
      </c>
      <c r="L56" s="43"/>
      <c r="M56" s="30">
        <v>7</v>
      </c>
      <c r="N56" s="38" t="str">
        <f t="shared" si="22"/>
        <v>-</v>
      </c>
      <c r="O56" s="38">
        <f t="shared" si="23"/>
        <v>56</v>
      </c>
      <c r="P56" s="20"/>
      <c r="Q56" s="39" t="str">
        <f t="shared" si="24"/>
        <v>-</v>
      </c>
      <c r="R56" s="24"/>
      <c r="S56" s="25"/>
      <c r="T56" s="26"/>
      <c r="U56" s="26"/>
      <c r="V56" s="16"/>
      <c r="AME56"/>
    </row>
    <row r="57" spans="1:1019" s="27" customFormat="1" ht="102" x14ac:dyDescent="0.2">
      <c r="A57" s="13" t="s">
        <v>27</v>
      </c>
      <c r="B57" s="13" t="s">
        <v>26</v>
      </c>
      <c r="C57" s="14" t="s">
        <v>375</v>
      </c>
      <c r="D57" s="14" t="s">
        <v>50</v>
      </c>
      <c r="E57" s="33" t="s">
        <v>373</v>
      </c>
      <c r="F57" s="28" t="s">
        <v>191</v>
      </c>
      <c r="G57" s="28" t="s">
        <v>376</v>
      </c>
      <c r="H57" s="49"/>
      <c r="I57" s="49"/>
      <c r="J57" s="49"/>
      <c r="K57" s="32">
        <v>2</v>
      </c>
      <c r="L57" s="43"/>
      <c r="M57" s="30">
        <v>6</v>
      </c>
      <c r="N57" s="38" t="str">
        <f t="shared" si="22"/>
        <v>-</v>
      </c>
      <c r="O57" s="38">
        <f t="shared" si="23"/>
        <v>12</v>
      </c>
      <c r="P57" s="20"/>
      <c r="Q57" s="39" t="str">
        <f t="shared" si="24"/>
        <v>-</v>
      </c>
      <c r="R57" s="24"/>
      <c r="S57" s="25"/>
      <c r="T57" s="26"/>
      <c r="U57" s="26"/>
      <c r="V57" s="16"/>
      <c r="AME57"/>
    </row>
    <row r="58" spans="1:1019" s="27" customFormat="1" ht="63.75" x14ac:dyDescent="0.2">
      <c r="A58" s="13" t="s">
        <v>27</v>
      </c>
      <c r="B58" s="13" t="s">
        <v>26</v>
      </c>
      <c r="C58" s="14" t="s">
        <v>378</v>
      </c>
      <c r="D58" s="29" t="s">
        <v>45</v>
      </c>
      <c r="E58" s="29" t="s">
        <v>377</v>
      </c>
      <c r="F58" s="16" t="s">
        <v>379</v>
      </c>
      <c r="G58" s="16" t="s">
        <v>380</v>
      </c>
      <c r="H58" s="17"/>
      <c r="I58" s="17"/>
      <c r="J58" s="18"/>
      <c r="K58" s="19">
        <v>3</v>
      </c>
      <c r="L58" s="17"/>
      <c r="M58" s="20"/>
      <c r="N58" s="38" t="str">
        <f t="shared" si="22"/>
        <v>-</v>
      </c>
      <c r="O58" s="38" t="str">
        <f t="shared" si="23"/>
        <v>-</v>
      </c>
      <c r="P58" s="20"/>
      <c r="Q58" s="39" t="str">
        <f t="shared" si="24"/>
        <v>-</v>
      </c>
      <c r="R58" s="24" t="s">
        <v>54</v>
      </c>
      <c r="S58" s="71" t="s">
        <v>54</v>
      </c>
      <c r="T58" s="72"/>
      <c r="U58" s="72"/>
      <c r="V58" s="16" t="s">
        <v>194</v>
      </c>
      <c r="AME58"/>
    </row>
    <row r="59" spans="1:1019" s="27" customFormat="1" ht="140.25" x14ac:dyDescent="0.2">
      <c r="A59" s="13" t="s">
        <v>27</v>
      </c>
      <c r="B59" s="13" t="s">
        <v>26</v>
      </c>
      <c r="C59" s="14" t="s">
        <v>381</v>
      </c>
      <c r="D59" s="29" t="s">
        <v>31</v>
      </c>
      <c r="E59" s="15" t="s">
        <v>40</v>
      </c>
      <c r="F59" s="16" t="s">
        <v>369</v>
      </c>
      <c r="G59" s="16" t="s">
        <v>382</v>
      </c>
      <c r="H59" s="17">
        <v>1368</v>
      </c>
      <c r="I59" s="17">
        <v>572</v>
      </c>
      <c r="J59" s="18">
        <v>500</v>
      </c>
      <c r="K59" s="19">
        <v>2</v>
      </c>
      <c r="L59" s="17"/>
      <c r="M59" s="20"/>
      <c r="N59" s="38" t="str">
        <f t="shared" ref="N59:N64" si="25">IF((K59*L59)&lt;&gt;0,K59*L59,"-")</f>
        <v>-</v>
      </c>
      <c r="O59" s="38" t="str">
        <f t="shared" ref="O59:O64" si="26">IF((K59*M59)&lt;&gt;0,K59*M59,"-")</f>
        <v>-</v>
      </c>
      <c r="P59" s="20"/>
      <c r="Q59" s="39" t="str">
        <f t="shared" ref="Q59:Q64" si="27">IF((K59*P59)&lt;&gt;0,K59*P59,"-")</f>
        <v>-</v>
      </c>
      <c r="R59" s="24"/>
      <c r="S59" s="71"/>
      <c r="T59" s="72"/>
      <c r="U59" s="72"/>
      <c r="V59" s="16" t="s">
        <v>43</v>
      </c>
      <c r="AME59"/>
    </row>
    <row r="60" spans="1:1019" s="27" customFormat="1" ht="216.75" x14ac:dyDescent="0.2">
      <c r="A60" s="13" t="s">
        <v>27</v>
      </c>
      <c r="B60" s="13" t="s">
        <v>26</v>
      </c>
      <c r="C60" s="14" t="s">
        <v>383</v>
      </c>
      <c r="D60" s="29" t="s">
        <v>31</v>
      </c>
      <c r="E60" s="15" t="s">
        <v>40</v>
      </c>
      <c r="F60" s="16" t="s">
        <v>369</v>
      </c>
      <c r="G60" s="16" t="s">
        <v>408</v>
      </c>
      <c r="H60" s="17">
        <v>1358</v>
      </c>
      <c r="I60" s="17">
        <v>572</v>
      </c>
      <c r="J60" s="18">
        <v>500</v>
      </c>
      <c r="K60" s="19">
        <v>5</v>
      </c>
      <c r="L60" s="17"/>
      <c r="M60" s="20"/>
      <c r="N60" s="38" t="str">
        <f t="shared" ref="N60" si="28">IF((K60*L60)&lt;&gt;0,K60*L60,"-")</f>
        <v>-</v>
      </c>
      <c r="O60" s="38" t="str">
        <f t="shared" ref="O60" si="29">IF((K60*M60)&lt;&gt;0,K60*M60,"-")</f>
        <v>-</v>
      </c>
      <c r="P60" s="20"/>
      <c r="Q60" s="39" t="str">
        <f t="shared" ref="Q60" si="30">IF((K60*P60)&lt;&gt;0,K60*P60,"-")</f>
        <v>-</v>
      </c>
      <c r="R60" s="24"/>
      <c r="S60" s="71"/>
      <c r="T60" s="72"/>
      <c r="U60" s="72"/>
      <c r="V60" s="16" t="s">
        <v>43</v>
      </c>
      <c r="AME60"/>
    </row>
    <row r="61" spans="1:1019" s="27" customFormat="1" ht="51" x14ac:dyDescent="0.2">
      <c r="A61" s="13" t="s">
        <v>27</v>
      </c>
      <c r="B61" s="13" t="s">
        <v>26</v>
      </c>
      <c r="C61" s="14" t="s">
        <v>384</v>
      </c>
      <c r="D61" s="29" t="s">
        <v>31</v>
      </c>
      <c r="E61" s="15" t="s">
        <v>373</v>
      </c>
      <c r="F61" s="16" t="s">
        <v>385</v>
      </c>
      <c r="G61" s="16" t="s">
        <v>386</v>
      </c>
      <c r="H61" s="17">
        <v>350</v>
      </c>
      <c r="I61" s="17">
        <v>450</v>
      </c>
      <c r="J61" s="18">
        <v>460</v>
      </c>
      <c r="K61" s="19">
        <v>4</v>
      </c>
      <c r="L61" s="17"/>
      <c r="M61" s="20"/>
      <c r="N61" s="38" t="str">
        <f t="shared" si="25"/>
        <v>-</v>
      </c>
      <c r="O61" s="38" t="str">
        <f t="shared" si="26"/>
        <v>-</v>
      </c>
      <c r="P61" s="20"/>
      <c r="Q61" s="39" t="str">
        <f t="shared" si="27"/>
        <v>-</v>
      </c>
      <c r="R61" s="24"/>
      <c r="S61" s="71"/>
      <c r="T61" s="72"/>
      <c r="U61" s="72"/>
      <c r="V61" s="16" t="s">
        <v>43</v>
      </c>
      <c r="AME61"/>
    </row>
    <row r="62" spans="1:1019" s="27" customFormat="1" ht="38.25" x14ac:dyDescent="0.2">
      <c r="A62" s="13" t="s">
        <v>27</v>
      </c>
      <c r="B62" s="13" t="s">
        <v>26</v>
      </c>
      <c r="C62" s="14" t="s">
        <v>387</v>
      </c>
      <c r="D62" s="29" t="s">
        <v>31</v>
      </c>
      <c r="E62" s="15" t="s">
        <v>40</v>
      </c>
      <c r="F62" s="16" t="s">
        <v>144</v>
      </c>
      <c r="G62" s="16" t="s">
        <v>389</v>
      </c>
      <c r="H62" s="17">
        <v>658</v>
      </c>
      <c r="I62" s="17">
        <v>572</v>
      </c>
      <c r="J62" s="18">
        <v>500</v>
      </c>
      <c r="K62" s="19">
        <v>1</v>
      </c>
      <c r="L62" s="17"/>
      <c r="M62" s="20"/>
      <c r="N62" s="38" t="str">
        <f t="shared" si="25"/>
        <v>-</v>
      </c>
      <c r="O62" s="38" t="str">
        <f t="shared" si="26"/>
        <v>-</v>
      </c>
      <c r="P62" s="20"/>
      <c r="Q62" s="39" t="str">
        <f t="shared" si="27"/>
        <v>-</v>
      </c>
      <c r="R62" s="24"/>
      <c r="S62" s="71"/>
      <c r="T62" s="72"/>
      <c r="U62" s="72"/>
      <c r="V62" s="16" t="s">
        <v>43</v>
      </c>
      <c r="AME62"/>
    </row>
    <row r="63" spans="1:1019" s="27" customFormat="1" ht="114.75" x14ac:dyDescent="0.2">
      <c r="A63" s="13" t="s">
        <v>27</v>
      </c>
      <c r="B63" s="13" t="s">
        <v>26</v>
      </c>
      <c r="C63" s="14" t="s">
        <v>388</v>
      </c>
      <c r="D63" s="29" t="s">
        <v>31</v>
      </c>
      <c r="E63" s="15" t="s">
        <v>40</v>
      </c>
      <c r="F63" s="16" t="s">
        <v>390</v>
      </c>
      <c r="G63" s="16" t="s">
        <v>391</v>
      </c>
      <c r="H63" s="17">
        <v>5600</v>
      </c>
      <c r="I63" s="17">
        <v>1400</v>
      </c>
      <c r="J63" s="18">
        <v>250</v>
      </c>
      <c r="K63" s="19">
        <v>1</v>
      </c>
      <c r="L63" s="17"/>
      <c r="M63" s="20"/>
      <c r="N63" s="38" t="str">
        <f t="shared" ref="N63" si="31">IF((K63*L63)&lt;&gt;0,K63*L63,"-")</f>
        <v>-</v>
      </c>
      <c r="O63" s="38" t="str">
        <f t="shared" ref="O63" si="32">IF((K63*M63)&lt;&gt;0,K63*M63,"-")</f>
        <v>-</v>
      </c>
      <c r="P63" s="20"/>
      <c r="Q63" s="39" t="str">
        <f t="shared" ref="Q63" si="33">IF((K63*P63)&lt;&gt;0,K63*P63,"-")</f>
        <v>-</v>
      </c>
      <c r="R63" s="24"/>
      <c r="S63" s="71"/>
      <c r="T63" s="72"/>
      <c r="U63" s="72"/>
      <c r="V63" s="16"/>
      <c r="AME63"/>
    </row>
    <row r="64" spans="1:1019" s="27" customFormat="1" ht="51" x14ac:dyDescent="0.2">
      <c r="A64" s="13" t="s">
        <v>27</v>
      </c>
      <c r="B64" s="13" t="s">
        <v>26</v>
      </c>
      <c r="C64" s="14" t="s">
        <v>195</v>
      </c>
      <c r="D64" s="29" t="s">
        <v>45</v>
      </c>
      <c r="E64" s="15" t="s">
        <v>192</v>
      </c>
      <c r="F64" s="16" t="s">
        <v>193</v>
      </c>
      <c r="G64" s="16" t="s">
        <v>193</v>
      </c>
      <c r="H64" s="17"/>
      <c r="I64" s="17"/>
      <c r="J64" s="18"/>
      <c r="K64" s="19">
        <v>1</v>
      </c>
      <c r="L64" s="17"/>
      <c r="M64" s="20"/>
      <c r="N64" s="38" t="str">
        <f t="shared" si="25"/>
        <v>-</v>
      </c>
      <c r="O64" s="38" t="str">
        <f t="shared" si="26"/>
        <v>-</v>
      </c>
      <c r="P64" s="20"/>
      <c r="Q64" s="39" t="str">
        <f t="shared" si="27"/>
        <v>-</v>
      </c>
      <c r="R64" s="24" t="s">
        <v>54</v>
      </c>
      <c r="S64" s="71" t="s">
        <v>54</v>
      </c>
      <c r="T64" s="72"/>
      <c r="U64" s="72"/>
      <c r="V64" s="16" t="s">
        <v>194</v>
      </c>
    </row>
    <row r="65" spans="1:22" s="27" customFormat="1" ht="18" x14ac:dyDescent="0.2">
      <c r="A65" s="111" t="s">
        <v>27</v>
      </c>
      <c r="B65" s="111" t="s">
        <v>26</v>
      </c>
      <c r="C65" s="111" t="s">
        <v>196</v>
      </c>
      <c r="D65" s="120"/>
      <c r="E65" s="120"/>
      <c r="F65" s="113" t="s">
        <v>29</v>
      </c>
      <c r="G65" s="112" t="s">
        <v>29</v>
      </c>
      <c r="H65" s="114"/>
      <c r="I65" s="114"/>
      <c r="J65" s="114"/>
      <c r="K65" s="115">
        <v>1</v>
      </c>
      <c r="L65" s="114"/>
      <c r="M65" s="116"/>
      <c r="N65" s="116" t="str">
        <f t="shared" si="22"/>
        <v>-</v>
      </c>
      <c r="O65" s="116" t="str">
        <f t="shared" si="23"/>
        <v>-</v>
      </c>
      <c r="P65" s="116"/>
      <c r="Q65" s="121" t="str">
        <f t="shared" si="24"/>
        <v>-</v>
      </c>
      <c r="R65" s="24"/>
      <c r="S65" s="25"/>
      <c r="T65" s="26"/>
      <c r="U65" s="26"/>
      <c r="V65" s="113"/>
    </row>
    <row r="66" spans="1:22" s="27" customFormat="1" ht="38.25" x14ac:dyDescent="0.2">
      <c r="A66" s="13" t="s">
        <v>27</v>
      </c>
      <c r="B66" s="13" t="s">
        <v>26</v>
      </c>
      <c r="C66" s="14" t="s">
        <v>197</v>
      </c>
      <c r="D66" s="29" t="s">
        <v>45</v>
      </c>
      <c r="E66" s="33" t="s">
        <v>198</v>
      </c>
      <c r="F66" s="28" t="s">
        <v>199</v>
      </c>
      <c r="G66" s="28" t="s">
        <v>200</v>
      </c>
      <c r="H66" s="30">
        <v>1216</v>
      </c>
      <c r="I66" s="30">
        <v>475</v>
      </c>
      <c r="J66" s="31">
        <v>1700</v>
      </c>
      <c r="K66" s="32">
        <v>1</v>
      </c>
      <c r="L66" s="17"/>
      <c r="M66" s="20"/>
      <c r="N66" s="38" t="str">
        <f t="shared" si="22"/>
        <v>-</v>
      </c>
      <c r="O66" s="38" t="str">
        <f t="shared" si="23"/>
        <v>-</v>
      </c>
      <c r="P66" s="20"/>
      <c r="Q66" s="39" t="str">
        <f t="shared" si="24"/>
        <v>-</v>
      </c>
      <c r="R66" s="24"/>
      <c r="S66" s="25"/>
      <c r="T66" s="26"/>
      <c r="U66" s="26"/>
      <c r="V66" s="16"/>
    </row>
    <row r="67" spans="1:22" s="27" customFormat="1" ht="38.25" x14ac:dyDescent="0.2">
      <c r="A67" s="13" t="s">
        <v>27</v>
      </c>
      <c r="B67" s="13" t="s">
        <v>26</v>
      </c>
      <c r="C67" s="14" t="s">
        <v>201</v>
      </c>
      <c r="D67" s="29" t="s">
        <v>45</v>
      </c>
      <c r="E67" s="33" t="s">
        <v>198</v>
      </c>
      <c r="F67" s="28" t="s">
        <v>199</v>
      </c>
      <c r="G67" s="28" t="s">
        <v>200</v>
      </c>
      <c r="H67" s="30">
        <v>1216</v>
      </c>
      <c r="I67" s="30">
        <v>475</v>
      </c>
      <c r="J67" s="31">
        <v>1700</v>
      </c>
      <c r="K67" s="32">
        <v>1</v>
      </c>
      <c r="L67" s="17"/>
      <c r="M67" s="20"/>
      <c r="N67" s="38" t="str">
        <f t="shared" si="22"/>
        <v>-</v>
      </c>
      <c r="O67" s="38" t="str">
        <f t="shared" si="23"/>
        <v>-</v>
      </c>
      <c r="P67" s="20"/>
      <c r="Q67" s="39" t="str">
        <f t="shared" si="24"/>
        <v>-</v>
      </c>
      <c r="R67" s="24"/>
      <c r="S67" s="25"/>
      <c r="T67" s="26"/>
      <c r="U67" s="26"/>
      <c r="V67" s="16"/>
    </row>
    <row r="68" spans="1:22" s="27" customFormat="1" ht="38.25" x14ac:dyDescent="0.2">
      <c r="A68" s="13" t="s">
        <v>27</v>
      </c>
      <c r="B68" s="13" t="s">
        <v>26</v>
      </c>
      <c r="C68" s="14" t="s">
        <v>202</v>
      </c>
      <c r="D68" s="29" t="s">
        <v>45</v>
      </c>
      <c r="E68" s="33" t="s">
        <v>198</v>
      </c>
      <c r="F68" s="28" t="s">
        <v>199</v>
      </c>
      <c r="G68" s="28" t="s">
        <v>200</v>
      </c>
      <c r="H68" s="30">
        <v>1394</v>
      </c>
      <c r="I68" s="30">
        <v>475</v>
      </c>
      <c r="J68" s="31">
        <v>1700</v>
      </c>
      <c r="K68" s="32">
        <v>1</v>
      </c>
      <c r="L68" s="17"/>
      <c r="M68" s="20"/>
      <c r="N68" s="38" t="str">
        <f t="shared" si="22"/>
        <v>-</v>
      </c>
      <c r="O68" s="38" t="str">
        <f t="shared" si="23"/>
        <v>-</v>
      </c>
      <c r="P68" s="20"/>
      <c r="Q68" s="39" t="str">
        <f t="shared" si="24"/>
        <v>-</v>
      </c>
      <c r="R68" s="24"/>
      <c r="S68" s="25"/>
      <c r="T68" s="26"/>
      <c r="U68" s="26"/>
      <c r="V68" s="16"/>
    </row>
    <row r="69" spans="1:22" s="27" customFormat="1" ht="38.25" x14ac:dyDescent="0.2">
      <c r="A69" s="13" t="s">
        <v>27</v>
      </c>
      <c r="B69" s="13" t="s">
        <v>26</v>
      </c>
      <c r="C69" s="14" t="s">
        <v>203</v>
      </c>
      <c r="D69" s="29" t="s">
        <v>45</v>
      </c>
      <c r="E69" s="33" t="s">
        <v>198</v>
      </c>
      <c r="F69" s="28" t="s">
        <v>199</v>
      </c>
      <c r="G69" s="28" t="s">
        <v>200</v>
      </c>
      <c r="H69" s="30">
        <v>1746</v>
      </c>
      <c r="I69" s="30">
        <v>373</v>
      </c>
      <c r="J69" s="31">
        <v>1700</v>
      </c>
      <c r="K69" s="32">
        <v>1</v>
      </c>
      <c r="L69" s="17"/>
      <c r="M69" s="20"/>
      <c r="N69" s="38" t="str">
        <f t="shared" si="22"/>
        <v>-</v>
      </c>
      <c r="O69" s="38" t="str">
        <f t="shared" si="23"/>
        <v>-</v>
      </c>
      <c r="P69" s="20"/>
      <c r="Q69" s="39" t="str">
        <f t="shared" si="24"/>
        <v>-</v>
      </c>
      <c r="R69" s="24"/>
      <c r="S69" s="25"/>
      <c r="T69" s="26"/>
      <c r="U69" s="26"/>
      <c r="V69" s="16"/>
    </row>
    <row r="70" spans="1:22" s="27" customFormat="1" ht="38.25" x14ac:dyDescent="0.2">
      <c r="A70" s="13" t="s">
        <v>27</v>
      </c>
      <c r="B70" s="13" t="s">
        <v>26</v>
      </c>
      <c r="C70" s="14" t="s">
        <v>204</v>
      </c>
      <c r="D70" s="29" t="s">
        <v>45</v>
      </c>
      <c r="E70" s="33" t="s">
        <v>198</v>
      </c>
      <c r="F70" s="28" t="s">
        <v>199</v>
      </c>
      <c r="G70" s="28" t="s">
        <v>200</v>
      </c>
      <c r="H70" s="30">
        <v>1394</v>
      </c>
      <c r="I70" s="30">
        <v>373</v>
      </c>
      <c r="J70" s="31">
        <v>1700</v>
      </c>
      <c r="K70" s="19">
        <v>1</v>
      </c>
      <c r="L70" s="17"/>
      <c r="M70" s="20"/>
      <c r="N70" s="38" t="str">
        <f t="shared" si="22"/>
        <v>-</v>
      </c>
      <c r="O70" s="38" t="str">
        <f t="shared" si="23"/>
        <v>-</v>
      </c>
      <c r="P70" s="20"/>
      <c r="Q70" s="39" t="str">
        <f t="shared" si="24"/>
        <v>-</v>
      </c>
      <c r="R70" s="24"/>
      <c r="S70" s="25"/>
      <c r="T70" s="26"/>
      <c r="U70" s="26"/>
      <c r="V70" s="16"/>
    </row>
    <row r="71" spans="1:22" s="27" customFormat="1" ht="38.25" x14ac:dyDescent="0.2">
      <c r="A71" s="13" t="s">
        <v>27</v>
      </c>
      <c r="B71" s="13" t="s">
        <v>26</v>
      </c>
      <c r="C71" s="14" t="s">
        <v>205</v>
      </c>
      <c r="D71" s="29" t="s">
        <v>45</v>
      </c>
      <c r="E71" s="33" t="s">
        <v>198</v>
      </c>
      <c r="F71" s="28" t="s">
        <v>199</v>
      </c>
      <c r="G71" s="28" t="s">
        <v>200</v>
      </c>
      <c r="H71" s="30">
        <v>1569</v>
      </c>
      <c r="I71" s="30">
        <v>373</v>
      </c>
      <c r="J71" s="31">
        <v>1700</v>
      </c>
      <c r="K71" s="19">
        <v>1</v>
      </c>
      <c r="L71" s="17"/>
      <c r="M71" s="20"/>
      <c r="N71" s="38" t="str">
        <f t="shared" si="22"/>
        <v>-</v>
      </c>
      <c r="O71" s="38" t="str">
        <f t="shared" si="23"/>
        <v>-</v>
      </c>
      <c r="P71" s="20"/>
      <c r="Q71" s="39" t="str">
        <f t="shared" si="24"/>
        <v>-</v>
      </c>
      <c r="R71" s="24"/>
      <c r="S71" s="25"/>
      <c r="T71" s="26"/>
      <c r="U71" s="26"/>
      <c r="V71" s="16"/>
    </row>
    <row r="72" spans="1:22" s="27" customFormat="1" ht="38.25" x14ac:dyDescent="0.2">
      <c r="A72" s="13" t="s">
        <v>27</v>
      </c>
      <c r="B72" s="13" t="s">
        <v>26</v>
      </c>
      <c r="C72" s="14" t="s">
        <v>206</v>
      </c>
      <c r="D72" s="29" t="s">
        <v>45</v>
      </c>
      <c r="E72" s="33" t="s">
        <v>198</v>
      </c>
      <c r="F72" s="28" t="s">
        <v>199</v>
      </c>
      <c r="G72" s="28" t="s">
        <v>200</v>
      </c>
      <c r="H72" s="30">
        <v>950</v>
      </c>
      <c r="I72" s="30">
        <v>373</v>
      </c>
      <c r="J72" s="31">
        <v>1700</v>
      </c>
      <c r="K72" s="19">
        <v>1</v>
      </c>
      <c r="L72" s="17"/>
      <c r="M72" s="20"/>
      <c r="N72" s="38" t="str">
        <f t="shared" si="22"/>
        <v>-</v>
      </c>
      <c r="O72" s="38" t="str">
        <f t="shared" si="23"/>
        <v>-</v>
      </c>
      <c r="P72" s="20"/>
      <c r="Q72" s="39" t="str">
        <f t="shared" si="24"/>
        <v>-</v>
      </c>
      <c r="R72" s="24"/>
      <c r="S72" s="25"/>
      <c r="T72" s="26"/>
      <c r="U72" s="26"/>
      <c r="V72" s="16"/>
    </row>
    <row r="73" spans="1:22" s="27" customFormat="1" ht="38.25" x14ac:dyDescent="0.2">
      <c r="A73" s="13" t="s">
        <v>27</v>
      </c>
      <c r="B73" s="13" t="s">
        <v>26</v>
      </c>
      <c r="C73" s="14" t="s">
        <v>207</v>
      </c>
      <c r="D73" s="29" t="s">
        <v>45</v>
      </c>
      <c r="E73" s="15" t="s">
        <v>208</v>
      </c>
      <c r="F73" s="16" t="s">
        <v>209</v>
      </c>
      <c r="G73" s="16" t="s">
        <v>210</v>
      </c>
      <c r="H73" s="17">
        <v>393</v>
      </c>
      <c r="I73" s="17">
        <v>566</v>
      </c>
      <c r="J73" s="18">
        <v>674</v>
      </c>
      <c r="K73" s="19">
        <v>1</v>
      </c>
      <c r="L73" s="17">
        <v>0.7</v>
      </c>
      <c r="M73" s="20"/>
      <c r="N73" s="38">
        <f t="shared" si="22"/>
        <v>0.7</v>
      </c>
      <c r="O73" s="38" t="str">
        <f t="shared" si="23"/>
        <v>-</v>
      </c>
      <c r="P73" s="20"/>
      <c r="Q73" s="39" t="str">
        <f t="shared" si="24"/>
        <v>-</v>
      </c>
      <c r="R73" s="24"/>
      <c r="S73" s="25"/>
      <c r="T73" s="26"/>
      <c r="U73" s="26"/>
      <c r="V73" s="16"/>
    </row>
    <row r="74" spans="1:22" s="27" customFormat="1" ht="18" x14ac:dyDescent="0.2">
      <c r="A74" s="111" t="s">
        <v>27</v>
      </c>
      <c r="B74" s="111" t="s">
        <v>26</v>
      </c>
      <c r="C74" s="111" t="s">
        <v>211</v>
      </c>
      <c r="D74" s="111"/>
      <c r="E74" s="112"/>
      <c r="F74" s="113" t="s">
        <v>29</v>
      </c>
      <c r="G74" s="113" t="s">
        <v>29</v>
      </c>
      <c r="H74" s="114"/>
      <c r="I74" s="114"/>
      <c r="J74" s="114"/>
      <c r="K74" s="115">
        <v>1</v>
      </c>
      <c r="L74" s="114"/>
      <c r="M74" s="116"/>
      <c r="N74" s="117" t="str">
        <f t="shared" si="22"/>
        <v>-</v>
      </c>
      <c r="O74" s="117" t="str">
        <f t="shared" si="23"/>
        <v>-</v>
      </c>
      <c r="P74" s="116"/>
      <c r="Q74" s="118" t="str">
        <f t="shared" si="24"/>
        <v>-</v>
      </c>
      <c r="R74" s="24"/>
      <c r="S74" s="25"/>
      <c r="T74" s="26"/>
      <c r="U74" s="26"/>
      <c r="V74" s="113"/>
    </row>
    <row r="75" spans="1:22" s="27" customFormat="1" ht="63.75" x14ac:dyDescent="0.2">
      <c r="A75" s="13" t="s">
        <v>27</v>
      </c>
      <c r="B75" s="13" t="s">
        <v>26</v>
      </c>
      <c r="C75" s="14" t="s">
        <v>212</v>
      </c>
      <c r="D75" s="14" t="s">
        <v>31</v>
      </c>
      <c r="E75" s="33" t="s">
        <v>40</v>
      </c>
      <c r="F75" s="28" t="s">
        <v>157</v>
      </c>
      <c r="G75" s="28" t="s">
        <v>213</v>
      </c>
      <c r="H75" s="30">
        <v>900</v>
      </c>
      <c r="I75" s="30">
        <v>350</v>
      </c>
      <c r="J75" s="31">
        <v>300</v>
      </c>
      <c r="K75" s="32">
        <v>1</v>
      </c>
      <c r="L75" s="59">
        <f>((H75/1000)*0.013)*1.2</f>
        <v>1.404E-2</v>
      </c>
      <c r="M75" s="22"/>
      <c r="N75" s="60">
        <f t="shared" si="22"/>
        <v>1.404E-2</v>
      </c>
      <c r="O75" s="21" t="str">
        <f t="shared" si="23"/>
        <v>-</v>
      </c>
      <c r="P75" s="22"/>
      <c r="Q75" s="23" t="str">
        <f t="shared" si="24"/>
        <v>-</v>
      </c>
      <c r="R75" s="34"/>
      <c r="S75" s="41"/>
      <c r="T75" s="36"/>
      <c r="U75" s="36"/>
      <c r="V75" s="28" t="s">
        <v>159</v>
      </c>
    </row>
    <row r="76" spans="1:22" s="27" customFormat="1" ht="18" x14ac:dyDescent="0.2">
      <c r="A76" s="111" t="s">
        <v>27</v>
      </c>
      <c r="B76" s="111" t="s">
        <v>26</v>
      </c>
      <c r="C76" s="111" t="s">
        <v>214</v>
      </c>
      <c r="D76" s="120"/>
      <c r="E76" s="112"/>
      <c r="F76" s="113" t="s">
        <v>29</v>
      </c>
      <c r="G76" s="113" t="s">
        <v>29</v>
      </c>
      <c r="H76" s="114"/>
      <c r="I76" s="114"/>
      <c r="J76" s="114"/>
      <c r="K76" s="115">
        <v>1</v>
      </c>
      <c r="L76" s="114"/>
      <c r="M76" s="116"/>
      <c r="N76" s="117" t="str">
        <f t="shared" si="22"/>
        <v>-</v>
      </c>
      <c r="O76" s="117" t="str">
        <f t="shared" si="23"/>
        <v>-</v>
      </c>
      <c r="P76" s="116"/>
      <c r="Q76" s="118" t="str">
        <f t="shared" si="24"/>
        <v>-</v>
      </c>
      <c r="R76" s="24"/>
      <c r="S76" s="71"/>
      <c r="T76" s="72"/>
      <c r="U76" s="72"/>
      <c r="V76" s="113"/>
    </row>
    <row r="77" spans="1:22" s="27" customFormat="1" ht="63.75" x14ac:dyDescent="0.2">
      <c r="A77" s="13" t="s">
        <v>27</v>
      </c>
      <c r="B77" s="13" t="s">
        <v>26</v>
      </c>
      <c r="C77" s="14" t="s">
        <v>215</v>
      </c>
      <c r="D77" s="14" t="s">
        <v>31</v>
      </c>
      <c r="E77" s="33" t="s">
        <v>40</v>
      </c>
      <c r="F77" s="28" t="s">
        <v>157</v>
      </c>
      <c r="G77" s="28" t="s">
        <v>158</v>
      </c>
      <c r="H77" s="30">
        <v>1450</v>
      </c>
      <c r="I77" s="30">
        <v>350</v>
      </c>
      <c r="J77" s="31">
        <v>600</v>
      </c>
      <c r="K77" s="32">
        <v>1</v>
      </c>
      <c r="L77" s="59">
        <f>((H77/1000)*0.013)*1.2</f>
        <v>2.2619999999999998E-2</v>
      </c>
      <c r="M77" s="22"/>
      <c r="N77" s="60">
        <f t="shared" si="22"/>
        <v>2.2619999999999998E-2</v>
      </c>
      <c r="O77" s="21" t="str">
        <f t="shared" si="23"/>
        <v>-</v>
      </c>
      <c r="P77" s="22"/>
      <c r="Q77" s="23" t="str">
        <f t="shared" si="24"/>
        <v>-</v>
      </c>
      <c r="R77" s="34"/>
      <c r="S77" s="41"/>
      <c r="T77" s="36"/>
      <c r="U77" s="36"/>
      <c r="V77" s="28" t="s">
        <v>159</v>
      </c>
    </row>
    <row r="78" spans="1:22" s="27" customFormat="1" ht="25.5" x14ac:dyDescent="0.2">
      <c r="A78" s="111" t="s">
        <v>27</v>
      </c>
      <c r="B78" s="111" t="s">
        <v>26</v>
      </c>
      <c r="C78" s="73" t="s">
        <v>216</v>
      </c>
      <c r="D78" s="73" t="s">
        <v>217</v>
      </c>
      <c r="E78" s="73" t="s">
        <v>217</v>
      </c>
      <c r="F78" s="74" t="s">
        <v>218</v>
      </c>
      <c r="G78" s="74" t="s">
        <v>218</v>
      </c>
      <c r="H78" s="75"/>
      <c r="I78" s="75"/>
      <c r="J78" s="75"/>
      <c r="K78" s="76">
        <v>1</v>
      </c>
      <c r="L78" s="75"/>
      <c r="M78" s="75"/>
      <c r="N78" s="77" t="str">
        <f t="shared" si="22"/>
        <v>-</v>
      </c>
      <c r="O78" s="77" t="str">
        <f t="shared" si="23"/>
        <v>-</v>
      </c>
      <c r="P78" s="78"/>
      <c r="Q78" s="79" t="str">
        <f t="shared" si="24"/>
        <v>-</v>
      </c>
      <c r="R78" s="80"/>
      <c r="S78" s="80"/>
      <c r="T78" s="80"/>
      <c r="U78" s="80"/>
      <c r="V78" s="74" t="s">
        <v>219</v>
      </c>
    </row>
    <row r="79" spans="1:22" s="27" customFormat="1" ht="38.25" x14ac:dyDescent="0.2">
      <c r="A79" s="13" t="s">
        <v>27</v>
      </c>
      <c r="B79" s="13" t="s">
        <v>26</v>
      </c>
      <c r="C79" s="14" t="s">
        <v>220</v>
      </c>
      <c r="D79" s="13" t="s">
        <v>31</v>
      </c>
      <c r="E79" s="15" t="s">
        <v>40</v>
      </c>
      <c r="F79" s="16" t="s">
        <v>221</v>
      </c>
      <c r="G79" s="16" t="s">
        <v>222</v>
      </c>
      <c r="H79" s="17">
        <v>550</v>
      </c>
      <c r="I79" s="17">
        <v>700</v>
      </c>
      <c r="J79" s="18">
        <f>900-150-40</f>
        <v>710</v>
      </c>
      <c r="K79" s="19">
        <v>1</v>
      </c>
      <c r="L79" s="17"/>
      <c r="M79" s="20"/>
      <c r="N79" s="38" t="str">
        <f t="shared" si="22"/>
        <v>-</v>
      </c>
      <c r="O79" s="38" t="str">
        <f t="shared" si="23"/>
        <v>-</v>
      </c>
      <c r="P79" s="20"/>
      <c r="Q79" s="39" t="str">
        <f t="shared" si="24"/>
        <v>-</v>
      </c>
      <c r="R79" s="24"/>
      <c r="S79" s="25"/>
      <c r="T79" s="26"/>
      <c r="U79" s="26"/>
      <c r="V79" s="16" t="s">
        <v>43</v>
      </c>
    </row>
    <row r="80" spans="1:22" s="27" customFormat="1" ht="63.75" x14ac:dyDescent="0.2">
      <c r="A80" s="13" t="s">
        <v>27</v>
      </c>
      <c r="B80" s="13" t="s">
        <v>26</v>
      </c>
      <c r="C80" s="14" t="s">
        <v>223</v>
      </c>
      <c r="D80" s="14" t="s">
        <v>31</v>
      </c>
      <c r="E80" s="33" t="s">
        <v>40</v>
      </c>
      <c r="F80" s="28" t="s">
        <v>157</v>
      </c>
      <c r="G80" s="28" t="s">
        <v>158</v>
      </c>
      <c r="H80" s="30">
        <v>1500</v>
      </c>
      <c r="I80" s="30">
        <v>350</v>
      </c>
      <c r="J80" s="31">
        <v>600</v>
      </c>
      <c r="K80" s="32">
        <v>1</v>
      </c>
      <c r="L80" s="59">
        <f>((H80/1000)*0.013)*1.2</f>
        <v>2.3400000000000001E-2</v>
      </c>
      <c r="M80" s="22"/>
      <c r="N80" s="60">
        <f t="shared" si="22"/>
        <v>2.3400000000000001E-2</v>
      </c>
      <c r="O80" s="21" t="str">
        <f t="shared" si="23"/>
        <v>-</v>
      </c>
      <c r="P80" s="22"/>
      <c r="Q80" s="23" t="str">
        <f t="shared" si="24"/>
        <v>-</v>
      </c>
      <c r="R80" s="34"/>
      <c r="S80" s="41"/>
      <c r="T80" s="36"/>
      <c r="U80" s="36"/>
      <c r="V80" s="28" t="s">
        <v>159</v>
      </c>
    </row>
    <row r="81" spans="1:22" s="27" customFormat="1" ht="63.75" x14ac:dyDescent="0.2">
      <c r="A81" s="13" t="s">
        <v>27</v>
      </c>
      <c r="B81" s="13" t="s">
        <v>26</v>
      </c>
      <c r="C81" s="14" t="s">
        <v>224</v>
      </c>
      <c r="D81" s="14" t="s">
        <v>31</v>
      </c>
      <c r="E81" s="33" t="s">
        <v>40</v>
      </c>
      <c r="F81" s="28" t="s">
        <v>157</v>
      </c>
      <c r="G81" s="28" t="s">
        <v>158</v>
      </c>
      <c r="H81" s="30">
        <v>1500</v>
      </c>
      <c r="I81" s="30">
        <v>350</v>
      </c>
      <c r="J81" s="31">
        <v>600</v>
      </c>
      <c r="K81" s="32">
        <v>1</v>
      </c>
      <c r="L81" s="59">
        <f>((H81/1000)*0.013)*1.2</f>
        <v>2.3400000000000001E-2</v>
      </c>
      <c r="M81" s="22"/>
      <c r="N81" s="60">
        <f t="shared" si="22"/>
        <v>2.3400000000000001E-2</v>
      </c>
      <c r="O81" s="21" t="str">
        <f t="shared" si="23"/>
        <v>-</v>
      </c>
      <c r="P81" s="22"/>
      <c r="Q81" s="23" t="str">
        <f t="shared" si="24"/>
        <v>-</v>
      </c>
      <c r="R81" s="34"/>
      <c r="S81" s="41"/>
      <c r="T81" s="36"/>
      <c r="U81" s="36"/>
      <c r="V81" s="28" t="s">
        <v>159</v>
      </c>
    </row>
    <row r="82" spans="1:22" s="27" customFormat="1" ht="38.25" x14ac:dyDescent="0.2">
      <c r="A82" s="13" t="s">
        <v>27</v>
      </c>
      <c r="B82" s="13" t="s">
        <v>26</v>
      </c>
      <c r="C82" s="14" t="s">
        <v>225</v>
      </c>
      <c r="D82" s="44" t="s">
        <v>50</v>
      </c>
      <c r="E82" s="15" t="s">
        <v>88</v>
      </c>
      <c r="F82" s="16" t="s">
        <v>89</v>
      </c>
      <c r="G82" s="16" t="s">
        <v>90</v>
      </c>
      <c r="H82" s="17"/>
      <c r="I82" s="17"/>
      <c r="J82" s="17"/>
      <c r="K82" s="19">
        <v>1</v>
      </c>
      <c r="L82" s="17"/>
      <c r="M82" s="20">
        <v>6</v>
      </c>
      <c r="N82" s="38" t="str">
        <f t="shared" si="22"/>
        <v>-</v>
      </c>
      <c r="O82" s="38">
        <f t="shared" si="23"/>
        <v>6</v>
      </c>
      <c r="P82" s="20"/>
      <c r="Q82" s="39" t="str">
        <f t="shared" si="24"/>
        <v>-</v>
      </c>
      <c r="R82" s="24"/>
      <c r="S82" s="25"/>
      <c r="T82" s="26"/>
      <c r="U82" s="26"/>
      <c r="V82" s="16"/>
    </row>
    <row r="83" spans="1:22" s="27" customFormat="1" ht="25.5" x14ac:dyDescent="0.2">
      <c r="A83" s="111" t="s">
        <v>27</v>
      </c>
      <c r="B83" s="111" t="s">
        <v>26</v>
      </c>
      <c r="C83" s="81" t="s">
        <v>226</v>
      </c>
      <c r="D83" s="81" t="s">
        <v>227</v>
      </c>
      <c r="E83" s="81" t="s">
        <v>227</v>
      </c>
      <c r="F83" s="52" t="s">
        <v>228</v>
      </c>
      <c r="G83" s="52" t="s">
        <v>228</v>
      </c>
      <c r="H83" s="53">
        <v>330</v>
      </c>
      <c r="I83" s="53">
        <v>300</v>
      </c>
      <c r="J83" s="53"/>
      <c r="K83" s="54">
        <v>4</v>
      </c>
      <c r="L83" s="53"/>
      <c r="M83" s="55"/>
      <c r="N83" s="56" t="str">
        <f t="shared" si="22"/>
        <v>-</v>
      </c>
      <c r="O83" s="56" t="str">
        <f t="shared" si="23"/>
        <v>-</v>
      </c>
      <c r="P83" s="55"/>
      <c r="Q83" s="57" t="str">
        <f t="shared" si="24"/>
        <v>-</v>
      </c>
      <c r="R83" s="58"/>
      <c r="S83" s="82"/>
      <c r="T83" s="36" t="s">
        <v>54</v>
      </c>
      <c r="U83" s="58"/>
      <c r="V83" s="52" t="s">
        <v>229</v>
      </c>
    </row>
    <row r="84" spans="1:22" s="27" customFormat="1" ht="25.5" x14ac:dyDescent="0.2">
      <c r="A84" s="111" t="s">
        <v>27</v>
      </c>
      <c r="B84" s="111" t="s">
        <v>26</v>
      </c>
      <c r="C84" s="81" t="s">
        <v>230</v>
      </c>
      <c r="D84" s="81" t="s">
        <v>227</v>
      </c>
      <c r="E84" s="81" t="s">
        <v>227</v>
      </c>
      <c r="F84" s="52" t="s">
        <v>228</v>
      </c>
      <c r="G84" s="52" t="s">
        <v>228</v>
      </c>
      <c r="H84" s="53">
        <v>1130</v>
      </c>
      <c r="I84" s="53">
        <v>400</v>
      </c>
      <c r="J84" s="53"/>
      <c r="K84" s="54">
        <v>1</v>
      </c>
      <c r="L84" s="53"/>
      <c r="M84" s="55"/>
      <c r="N84" s="56" t="str">
        <f t="shared" si="22"/>
        <v>-</v>
      </c>
      <c r="O84" s="56" t="str">
        <f t="shared" si="23"/>
        <v>-</v>
      </c>
      <c r="P84" s="55"/>
      <c r="Q84" s="57" t="str">
        <f t="shared" si="24"/>
        <v>-</v>
      </c>
      <c r="R84" s="58"/>
      <c r="S84" s="82"/>
      <c r="T84" s="36" t="s">
        <v>54</v>
      </c>
      <c r="U84" s="58"/>
      <c r="V84" s="52" t="s">
        <v>229</v>
      </c>
    </row>
    <row r="85" spans="1:22" s="27" customFormat="1" ht="25.5" x14ac:dyDescent="0.2">
      <c r="A85" s="13" t="s">
        <v>27</v>
      </c>
      <c r="B85" s="13" t="s">
        <v>26</v>
      </c>
      <c r="C85" s="14" t="s">
        <v>231</v>
      </c>
      <c r="D85" s="44" t="s">
        <v>50</v>
      </c>
      <c r="E85" s="15" t="s">
        <v>189</v>
      </c>
      <c r="F85" s="16" t="s">
        <v>232</v>
      </c>
      <c r="G85" s="16" t="s">
        <v>232</v>
      </c>
      <c r="H85" s="17">
        <v>250</v>
      </c>
      <c r="I85" s="17">
        <v>445</v>
      </c>
      <c r="J85" s="17">
        <v>560</v>
      </c>
      <c r="K85" s="19">
        <v>1</v>
      </c>
      <c r="L85" s="17"/>
      <c r="M85" s="20"/>
      <c r="N85" s="38" t="str">
        <f t="shared" si="22"/>
        <v>-</v>
      </c>
      <c r="O85" s="38" t="str">
        <f t="shared" si="23"/>
        <v>-</v>
      </c>
      <c r="P85" s="20"/>
      <c r="Q85" s="39" t="str">
        <f t="shared" si="24"/>
        <v>-</v>
      </c>
      <c r="R85" s="24"/>
      <c r="S85" s="25"/>
      <c r="T85" s="26"/>
      <c r="U85" s="26"/>
      <c r="V85" s="16"/>
    </row>
    <row r="86" spans="1:22" s="27" customFormat="1" ht="25.5" x14ac:dyDescent="0.2">
      <c r="A86" s="13" t="s">
        <v>27</v>
      </c>
      <c r="B86" s="13" t="s">
        <v>26</v>
      </c>
      <c r="C86" s="14" t="s">
        <v>233</v>
      </c>
      <c r="D86" s="14" t="s">
        <v>31</v>
      </c>
      <c r="E86" s="14" t="s">
        <v>31</v>
      </c>
      <c r="F86" s="28" t="s">
        <v>234</v>
      </c>
      <c r="G86" s="28" t="s">
        <v>234</v>
      </c>
      <c r="H86" s="30"/>
      <c r="I86" s="30"/>
      <c r="J86" s="31"/>
      <c r="K86" s="32">
        <v>1</v>
      </c>
      <c r="L86" s="53"/>
      <c r="M86" s="55"/>
      <c r="N86" s="56"/>
      <c r="O86" s="56"/>
      <c r="P86" s="55"/>
      <c r="Q86" s="57"/>
      <c r="R86" s="58"/>
      <c r="S86" s="82"/>
      <c r="T86" s="36"/>
      <c r="U86" s="58"/>
      <c r="V86" s="52"/>
    </row>
    <row r="87" spans="1:22" s="27" customFormat="1" ht="12.75" customHeight="1" x14ac:dyDescent="0.2">
      <c r="A87" s="143" t="s">
        <v>235</v>
      </c>
      <c r="B87" s="143"/>
      <c r="C87" s="143"/>
      <c r="D87" s="143"/>
      <c r="E87" s="143"/>
      <c r="F87" s="143"/>
      <c r="G87" s="143"/>
      <c r="H87" s="143"/>
      <c r="I87" s="143"/>
      <c r="J87" s="143"/>
      <c r="K87" s="143"/>
      <c r="L87" s="143"/>
      <c r="M87" s="143"/>
      <c r="N87" s="143"/>
      <c r="O87" s="143"/>
      <c r="P87" s="143"/>
      <c r="Q87" s="143"/>
      <c r="R87" s="143"/>
      <c r="S87" s="143"/>
      <c r="T87" s="143"/>
      <c r="U87" s="143"/>
      <c r="V87" s="144"/>
    </row>
    <row r="88" spans="1:22" s="27" customFormat="1" ht="127.5" x14ac:dyDescent="0.2">
      <c r="A88" s="13" t="s">
        <v>236</v>
      </c>
      <c r="B88" s="13" t="s">
        <v>235</v>
      </c>
      <c r="C88" s="14" t="s">
        <v>237</v>
      </c>
      <c r="D88" s="44" t="s">
        <v>45</v>
      </c>
      <c r="E88" s="44" t="s">
        <v>45</v>
      </c>
      <c r="F88" s="28" t="s">
        <v>238</v>
      </c>
      <c r="G88" s="16" t="s">
        <v>239</v>
      </c>
      <c r="H88" s="17">
        <v>1650</v>
      </c>
      <c r="I88" s="17">
        <v>1650</v>
      </c>
      <c r="J88" s="17" t="s">
        <v>240</v>
      </c>
      <c r="K88" s="19">
        <v>1</v>
      </c>
      <c r="L88" s="17">
        <v>1.5</v>
      </c>
      <c r="M88" s="20"/>
      <c r="N88" s="38">
        <f t="shared" ref="N88:N119" si="34">IF((K88*L88)&lt;&gt;0,K88*L88,"-")</f>
        <v>1.5</v>
      </c>
      <c r="O88" s="38" t="str">
        <f t="shared" ref="O88:O119" si="35">IF((K88*M88)&lt;&gt;0,K88*M88,"-")</f>
        <v>-</v>
      </c>
      <c r="P88" s="20"/>
      <c r="Q88" s="39" t="str">
        <f t="shared" ref="Q88:Q119" si="36">IF((K88*P88)&lt;&gt;0,K88*P88,"-")</f>
        <v>-</v>
      </c>
      <c r="R88" s="24"/>
      <c r="S88" s="25"/>
      <c r="T88" s="26" t="s">
        <v>54</v>
      </c>
      <c r="U88" s="26"/>
      <c r="V88" s="16"/>
    </row>
    <row r="89" spans="1:22" s="27" customFormat="1" ht="38.25" x14ac:dyDescent="0.2">
      <c r="A89" s="13" t="s">
        <v>236</v>
      </c>
      <c r="B89" s="13" t="s">
        <v>235</v>
      </c>
      <c r="C89" s="14" t="s">
        <v>241</v>
      </c>
      <c r="D89" s="29" t="s">
        <v>45</v>
      </c>
      <c r="E89" s="33" t="s">
        <v>198</v>
      </c>
      <c r="F89" s="28" t="s">
        <v>199</v>
      </c>
      <c r="G89" s="28" t="s">
        <v>200</v>
      </c>
      <c r="H89" s="30">
        <v>1394</v>
      </c>
      <c r="I89" s="30">
        <v>475</v>
      </c>
      <c r="J89" s="31">
        <v>1700</v>
      </c>
      <c r="K89" s="19">
        <v>1</v>
      </c>
      <c r="L89" s="17"/>
      <c r="M89" s="20"/>
      <c r="N89" s="38" t="str">
        <f t="shared" si="34"/>
        <v>-</v>
      </c>
      <c r="O89" s="38" t="str">
        <f t="shared" si="35"/>
        <v>-</v>
      </c>
      <c r="P89" s="20"/>
      <c r="Q89" s="39" t="str">
        <f t="shared" si="36"/>
        <v>-</v>
      </c>
      <c r="R89" s="24"/>
      <c r="S89" s="25"/>
      <c r="T89" s="26"/>
      <c r="U89" s="26"/>
      <c r="V89" s="16"/>
    </row>
    <row r="90" spans="1:22" s="27" customFormat="1" ht="38.25" x14ac:dyDescent="0.2">
      <c r="A90" s="13" t="s">
        <v>236</v>
      </c>
      <c r="B90" s="13" t="s">
        <v>235</v>
      </c>
      <c r="C90" s="14" t="s">
        <v>242</v>
      </c>
      <c r="D90" s="29" t="s">
        <v>45</v>
      </c>
      <c r="E90" s="33" t="s">
        <v>198</v>
      </c>
      <c r="F90" s="28" t="s">
        <v>199</v>
      </c>
      <c r="G90" s="28" t="s">
        <v>200</v>
      </c>
      <c r="H90" s="30">
        <v>862</v>
      </c>
      <c r="I90" s="30">
        <v>475</v>
      </c>
      <c r="J90" s="31">
        <v>1700</v>
      </c>
      <c r="K90" s="19">
        <v>1</v>
      </c>
      <c r="L90" s="17"/>
      <c r="M90" s="20"/>
      <c r="N90" s="38" t="str">
        <f t="shared" si="34"/>
        <v>-</v>
      </c>
      <c r="O90" s="38" t="str">
        <f t="shared" si="35"/>
        <v>-</v>
      </c>
      <c r="P90" s="20"/>
      <c r="Q90" s="39" t="str">
        <f t="shared" si="36"/>
        <v>-</v>
      </c>
      <c r="R90" s="24"/>
      <c r="S90" s="25"/>
      <c r="T90" s="26"/>
      <c r="U90" s="26"/>
      <c r="V90" s="16"/>
    </row>
    <row r="91" spans="1:22" s="27" customFormat="1" ht="63.75" x14ac:dyDescent="0.2">
      <c r="A91" s="13" t="s">
        <v>236</v>
      </c>
      <c r="B91" s="13" t="s">
        <v>235</v>
      </c>
      <c r="C91" s="14" t="s">
        <v>243</v>
      </c>
      <c r="D91" s="13" t="s">
        <v>31</v>
      </c>
      <c r="E91" s="15" t="s">
        <v>40</v>
      </c>
      <c r="F91" s="16" t="s">
        <v>177</v>
      </c>
      <c r="G91" s="16" t="s">
        <v>244</v>
      </c>
      <c r="H91" s="17">
        <v>1400</v>
      </c>
      <c r="I91" s="17">
        <v>950</v>
      </c>
      <c r="J91" s="18">
        <f>900-40-150</f>
        <v>710</v>
      </c>
      <c r="K91" s="19">
        <v>1</v>
      </c>
      <c r="L91" s="17"/>
      <c r="M91" s="20"/>
      <c r="N91" s="38" t="str">
        <f t="shared" si="34"/>
        <v>-</v>
      </c>
      <c r="O91" s="38" t="str">
        <f t="shared" si="35"/>
        <v>-</v>
      </c>
      <c r="P91" s="20"/>
      <c r="Q91" s="39" t="str">
        <f t="shared" si="36"/>
        <v>-</v>
      </c>
      <c r="R91" s="24"/>
      <c r="S91" s="25"/>
      <c r="T91" s="26"/>
      <c r="U91" s="26"/>
      <c r="V91" s="16" t="s">
        <v>43</v>
      </c>
    </row>
    <row r="92" spans="1:22" s="27" customFormat="1" ht="153" x14ac:dyDescent="0.2">
      <c r="A92" s="13" t="s">
        <v>236</v>
      </c>
      <c r="B92" s="13" t="s">
        <v>235</v>
      </c>
      <c r="C92" s="14" t="s">
        <v>245</v>
      </c>
      <c r="D92" s="14" t="s">
        <v>50</v>
      </c>
      <c r="E92" s="33" t="s">
        <v>246</v>
      </c>
      <c r="F92" s="28" t="s">
        <v>52</v>
      </c>
      <c r="G92" s="28" t="s">
        <v>53</v>
      </c>
      <c r="H92" s="30">
        <v>550</v>
      </c>
      <c r="I92" s="30">
        <v>611</v>
      </c>
      <c r="J92" s="31">
        <v>784</v>
      </c>
      <c r="K92" s="32">
        <v>1</v>
      </c>
      <c r="L92" s="30"/>
      <c r="M92" s="30">
        <v>5.2</v>
      </c>
      <c r="N92" s="21" t="str">
        <f t="shared" si="34"/>
        <v>-</v>
      </c>
      <c r="O92" s="21">
        <f t="shared" si="35"/>
        <v>5.2</v>
      </c>
      <c r="P92" s="22"/>
      <c r="Q92" s="23" t="str">
        <f t="shared" si="36"/>
        <v>-</v>
      </c>
      <c r="R92" s="34" t="s">
        <v>54</v>
      </c>
      <c r="S92" s="35"/>
      <c r="T92" s="36" t="s">
        <v>54</v>
      </c>
      <c r="U92" s="37" t="s">
        <v>54</v>
      </c>
      <c r="V92" s="16"/>
    </row>
    <row r="93" spans="1:22" s="27" customFormat="1" ht="409.5" x14ac:dyDescent="0.2">
      <c r="A93" s="13" t="s">
        <v>236</v>
      </c>
      <c r="B93" s="13" t="s">
        <v>235</v>
      </c>
      <c r="C93" s="14" t="s">
        <v>247</v>
      </c>
      <c r="D93" s="14" t="s">
        <v>76</v>
      </c>
      <c r="E93" s="33" t="s">
        <v>248</v>
      </c>
      <c r="F93" s="28" t="s">
        <v>249</v>
      </c>
      <c r="G93" s="28" t="s">
        <v>250</v>
      </c>
      <c r="H93" s="30">
        <v>790</v>
      </c>
      <c r="I93" s="30">
        <v>840</v>
      </c>
      <c r="J93" s="30">
        <v>870</v>
      </c>
      <c r="K93" s="32">
        <v>1</v>
      </c>
      <c r="L93" s="30">
        <v>0.91</v>
      </c>
      <c r="M93" s="22"/>
      <c r="N93" s="21">
        <f t="shared" si="34"/>
        <v>0.91</v>
      </c>
      <c r="O93" s="21" t="str">
        <f t="shared" si="35"/>
        <v>-</v>
      </c>
      <c r="P93" s="22"/>
      <c r="Q93" s="23" t="str">
        <f t="shared" si="36"/>
        <v>-</v>
      </c>
      <c r="R93" s="34"/>
      <c r="S93" s="41"/>
      <c r="T93" s="36" t="s">
        <v>54</v>
      </c>
      <c r="U93" s="26"/>
      <c r="V93" s="16"/>
    </row>
    <row r="94" spans="1:22" s="27" customFormat="1" ht="63.75" x14ac:dyDescent="0.2">
      <c r="A94" s="13" t="s">
        <v>236</v>
      </c>
      <c r="B94" s="13" t="s">
        <v>235</v>
      </c>
      <c r="C94" s="14" t="s">
        <v>251</v>
      </c>
      <c r="D94" s="29" t="s">
        <v>45</v>
      </c>
      <c r="E94" s="15" t="s">
        <v>252</v>
      </c>
      <c r="F94" s="16" t="s">
        <v>253</v>
      </c>
      <c r="G94" s="16" t="s">
        <v>254</v>
      </c>
      <c r="H94" s="17">
        <v>535</v>
      </c>
      <c r="I94" s="17">
        <v>335</v>
      </c>
      <c r="J94" s="18">
        <v>291</v>
      </c>
      <c r="K94" s="19">
        <v>1</v>
      </c>
      <c r="L94" s="17">
        <v>1</v>
      </c>
      <c r="M94" s="20"/>
      <c r="N94" s="38">
        <f t="shared" si="34"/>
        <v>1</v>
      </c>
      <c r="O94" s="38" t="str">
        <f t="shared" si="35"/>
        <v>-</v>
      </c>
      <c r="P94" s="20"/>
      <c r="Q94" s="39" t="str">
        <f t="shared" si="36"/>
        <v>-</v>
      </c>
      <c r="R94" s="24"/>
      <c r="S94" s="25"/>
      <c r="T94" s="26"/>
      <c r="U94" s="26"/>
      <c r="V94" s="16"/>
    </row>
    <row r="95" spans="1:22" s="27" customFormat="1" ht="63.75" x14ac:dyDescent="0.2">
      <c r="A95" s="13" t="s">
        <v>236</v>
      </c>
      <c r="B95" s="13" t="s">
        <v>235</v>
      </c>
      <c r="C95" s="14" t="s">
        <v>255</v>
      </c>
      <c r="D95" s="14" t="s">
        <v>31</v>
      </c>
      <c r="E95" s="33" t="s">
        <v>40</v>
      </c>
      <c r="F95" s="28" t="s">
        <v>157</v>
      </c>
      <c r="G95" s="28" t="s">
        <v>158</v>
      </c>
      <c r="H95" s="30">
        <v>2150</v>
      </c>
      <c r="I95" s="30">
        <v>450</v>
      </c>
      <c r="J95" s="31">
        <v>600</v>
      </c>
      <c r="K95" s="32">
        <v>1</v>
      </c>
      <c r="L95" s="59">
        <f>((H95/1000)*0.013)*1.2</f>
        <v>3.354E-2</v>
      </c>
      <c r="M95" s="22"/>
      <c r="N95" s="60">
        <f t="shared" si="34"/>
        <v>3.354E-2</v>
      </c>
      <c r="O95" s="21" t="str">
        <f t="shared" si="35"/>
        <v>-</v>
      </c>
      <c r="P95" s="22"/>
      <c r="Q95" s="23" t="str">
        <f t="shared" si="36"/>
        <v>-</v>
      </c>
      <c r="R95" s="34"/>
      <c r="S95" s="41"/>
      <c r="T95" s="36"/>
      <c r="U95" s="36"/>
      <c r="V95" s="28" t="s">
        <v>159</v>
      </c>
    </row>
    <row r="96" spans="1:22" s="27" customFormat="1" ht="51" x14ac:dyDescent="0.2">
      <c r="A96" s="13" t="s">
        <v>236</v>
      </c>
      <c r="B96" s="13" t="s">
        <v>235</v>
      </c>
      <c r="C96" s="14" t="s">
        <v>256</v>
      </c>
      <c r="D96" s="13" t="s">
        <v>31</v>
      </c>
      <c r="E96" s="13" t="s">
        <v>257</v>
      </c>
      <c r="F96" s="16" t="s">
        <v>258</v>
      </c>
      <c r="G96" s="16" t="s">
        <v>259</v>
      </c>
      <c r="H96" s="17">
        <v>1350</v>
      </c>
      <c r="I96" s="17">
        <v>700</v>
      </c>
      <c r="J96" s="18">
        <f>900-150-40</f>
        <v>710</v>
      </c>
      <c r="K96" s="19">
        <v>1</v>
      </c>
      <c r="L96" s="17">
        <v>0.5</v>
      </c>
      <c r="M96" s="20"/>
      <c r="N96" s="38">
        <f t="shared" si="34"/>
        <v>0.5</v>
      </c>
      <c r="O96" s="38" t="str">
        <f t="shared" si="35"/>
        <v>-</v>
      </c>
      <c r="P96" s="20"/>
      <c r="Q96" s="39" t="str">
        <f t="shared" si="36"/>
        <v>-</v>
      </c>
      <c r="R96" s="24"/>
      <c r="S96" s="25"/>
      <c r="T96" s="26"/>
      <c r="U96" s="26"/>
      <c r="V96" s="16" t="s">
        <v>43</v>
      </c>
    </row>
    <row r="97" spans="1:22" s="27" customFormat="1" ht="63.75" x14ac:dyDescent="0.2">
      <c r="A97" s="13" t="s">
        <v>236</v>
      </c>
      <c r="B97" s="13" t="s">
        <v>235</v>
      </c>
      <c r="C97" s="14" t="s">
        <v>260</v>
      </c>
      <c r="D97" s="13" t="s">
        <v>31</v>
      </c>
      <c r="E97" s="15" t="s">
        <v>40</v>
      </c>
      <c r="F97" s="16" t="s">
        <v>261</v>
      </c>
      <c r="G97" s="16" t="s">
        <v>262</v>
      </c>
      <c r="H97" s="17">
        <v>3100</v>
      </c>
      <c r="I97" s="17">
        <v>950</v>
      </c>
      <c r="J97" s="18">
        <v>40</v>
      </c>
      <c r="K97" s="19">
        <v>1</v>
      </c>
      <c r="L97" s="17"/>
      <c r="M97" s="20"/>
      <c r="N97" s="38" t="str">
        <f t="shared" si="34"/>
        <v>-</v>
      </c>
      <c r="O97" s="38" t="str">
        <f t="shared" si="35"/>
        <v>-</v>
      </c>
      <c r="P97" s="20"/>
      <c r="Q97" s="39" t="str">
        <f t="shared" si="36"/>
        <v>-</v>
      </c>
      <c r="R97" s="24" t="s">
        <v>54</v>
      </c>
      <c r="S97" s="71" t="s">
        <v>54</v>
      </c>
      <c r="T97" s="26" t="s">
        <v>54</v>
      </c>
      <c r="U97" s="26"/>
      <c r="V97" s="16" t="s">
        <v>263</v>
      </c>
    </row>
    <row r="98" spans="1:22" s="27" customFormat="1" ht="38.25" x14ac:dyDescent="0.2">
      <c r="A98" s="13" t="s">
        <v>236</v>
      </c>
      <c r="B98" s="13" t="s">
        <v>235</v>
      </c>
      <c r="C98" s="14" t="s">
        <v>264</v>
      </c>
      <c r="D98" s="13" t="s">
        <v>31</v>
      </c>
      <c r="E98" s="15" t="s">
        <v>40</v>
      </c>
      <c r="F98" s="16" t="s">
        <v>265</v>
      </c>
      <c r="G98" s="16" t="s">
        <v>266</v>
      </c>
      <c r="H98" s="17">
        <v>350</v>
      </c>
      <c r="I98" s="17">
        <v>550</v>
      </c>
      <c r="J98" s="18">
        <f>900-150-40</f>
        <v>710</v>
      </c>
      <c r="K98" s="19">
        <v>1</v>
      </c>
      <c r="L98" s="17"/>
      <c r="M98" s="20"/>
      <c r="N98" s="38" t="str">
        <f t="shared" si="34"/>
        <v>-</v>
      </c>
      <c r="O98" s="38" t="str">
        <f t="shared" si="35"/>
        <v>-</v>
      </c>
      <c r="P98" s="20"/>
      <c r="Q98" s="39" t="str">
        <f t="shared" si="36"/>
        <v>-</v>
      </c>
      <c r="R98" s="24"/>
      <c r="S98" s="25"/>
      <c r="T98" s="26"/>
      <c r="U98" s="26"/>
      <c r="V98" s="16"/>
    </row>
    <row r="99" spans="1:22" s="27" customFormat="1" ht="63.75" x14ac:dyDescent="0.2">
      <c r="A99" s="13" t="s">
        <v>236</v>
      </c>
      <c r="B99" s="13" t="s">
        <v>235</v>
      </c>
      <c r="C99" s="14" t="s">
        <v>267</v>
      </c>
      <c r="D99" s="29" t="s">
        <v>45</v>
      </c>
      <c r="E99" s="29" t="s">
        <v>45</v>
      </c>
      <c r="F99" s="43" t="s">
        <v>73</v>
      </c>
      <c r="G99" s="33" t="s">
        <v>74</v>
      </c>
      <c r="H99" s="22">
        <v>200</v>
      </c>
      <c r="I99" s="22">
        <v>360</v>
      </c>
      <c r="J99" s="22">
        <v>500</v>
      </c>
      <c r="K99" s="22">
        <v>1</v>
      </c>
      <c r="L99" s="22">
        <v>1</v>
      </c>
      <c r="M99" s="20"/>
      <c r="N99" s="38">
        <f t="shared" si="34"/>
        <v>1</v>
      </c>
      <c r="O99" s="38" t="str">
        <f t="shared" si="35"/>
        <v>-</v>
      </c>
      <c r="P99" s="20"/>
      <c r="Q99" s="39" t="str">
        <f t="shared" si="36"/>
        <v>-</v>
      </c>
      <c r="R99" s="24"/>
      <c r="S99" s="25"/>
      <c r="T99" s="26"/>
      <c r="U99" s="26"/>
      <c r="V99" s="16"/>
    </row>
    <row r="100" spans="1:22" s="27" customFormat="1" ht="51" x14ac:dyDescent="0.2">
      <c r="A100" s="13" t="s">
        <v>236</v>
      </c>
      <c r="B100" s="13" t="s">
        <v>235</v>
      </c>
      <c r="C100" s="14" t="s">
        <v>268</v>
      </c>
      <c r="D100" s="14" t="s">
        <v>50</v>
      </c>
      <c r="E100" s="33" t="s">
        <v>92</v>
      </c>
      <c r="F100" s="28" t="s">
        <v>93</v>
      </c>
      <c r="G100" s="28" t="s">
        <v>94</v>
      </c>
      <c r="H100" s="30">
        <v>1100</v>
      </c>
      <c r="I100" s="30">
        <v>756</v>
      </c>
      <c r="J100" s="30">
        <v>485</v>
      </c>
      <c r="K100" s="30">
        <v>1</v>
      </c>
      <c r="L100" s="32"/>
      <c r="M100" s="45">
        <v>14</v>
      </c>
      <c r="N100" s="21" t="str">
        <f t="shared" si="34"/>
        <v>-</v>
      </c>
      <c r="O100" s="21">
        <f t="shared" si="35"/>
        <v>14</v>
      </c>
      <c r="P100" s="22"/>
      <c r="Q100" s="46" t="str">
        <f t="shared" si="36"/>
        <v>-</v>
      </c>
      <c r="R100" s="34" t="s">
        <v>54</v>
      </c>
      <c r="S100" s="35"/>
      <c r="T100" s="36" t="s">
        <v>54</v>
      </c>
      <c r="U100" s="37"/>
      <c r="V100" s="16"/>
    </row>
    <row r="101" spans="1:22" s="27" customFormat="1" ht="25.5" x14ac:dyDescent="0.2">
      <c r="A101" s="13" t="s">
        <v>236</v>
      </c>
      <c r="B101" s="13" t="s">
        <v>235</v>
      </c>
      <c r="C101" s="14" t="s">
        <v>269</v>
      </c>
      <c r="D101" s="14" t="s">
        <v>50</v>
      </c>
      <c r="E101" s="33" t="s">
        <v>92</v>
      </c>
      <c r="F101" s="28" t="s">
        <v>96</v>
      </c>
      <c r="G101" s="28" t="s">
        <v>97</v>
      </c>
      <c r="H101" s="30"/>
      <c r="I101" s="30"/>
      <c r="J101" s="30"/>
      <c r="K101" s="30">
        <v>1</v>
      </c>
      <c r="L101" s="32"/>
      <c r="M101" s="47"/>
      <c r="N101" s="21" t="str">
        <f t="shared" si="34"/>
        <v>-</v>
      </c>
      <c r="O101" s="21" t="str">
        <f t="shared" si="35"/>
        <v>-</v>
      </c>
      <c r="P101" s="22"/>
      <c r="Q101" s="46" t="str">
        <f t="shared" si="36"/>
        <v>-</v>
      </c>
      <c r="R101" s="34"/>
      <c r="S101" s="35"/>
      <c r="T101" s="36"/>
      <c r="U101" s="48"/>
      <c r="V101" s="16"/>
    </row>
    <row r="102" spans="1:22" s="27" customFormat="1" ht="229.5" x14ac:dyDescent="0.2">
      <c r="A102" s="13" t="s">
        <v>236</v>
      </c>
      <c r="B102" s="13" t="s">
        <v>235</v>
      </c>
      <c r="C102" s="14" t="s">
        <v>270</v>
      </c>
      <c r="D102" s="14" t="s">
        <v>50</v>
      </c>
      <c r="E102" s="33" t="s">
        <v>92</v>
      </c>
      <c r="F102" s="28" t="s">
        <v>99</v>
      </c>
      <c r="G102" s="28" t="s">
        <v>100</v>
      </c>
      <c r="H102" s="30">
        <v>1200</v>
      </c>
      <c r="I102" s="30">
        <v>950</v>
      </c>
      <c r="J102" s="30">
        <f>750-150</f>
        <v>600</v>
      </c>
      <c r="K102" s="30">
        <v>1</v>
      </c>
      <c r="L102" s="32"/>
      <c r="M102" s="47"/>
      <c r="N102" s="21" t="str">
        <f t="shared" si="34"/>
        <v>-</v>
      </c>
      <c r="O102" s="21" t="str">
        <f t="shared" si="35"/>
        <v>-</v>
      </c>
      <c r="P102" s="22"/>
      <c r="Q102" s="46" t="str">
        <f t="shared" si="36"/>
        <v>-</v>
      </c>
      <c r="R102" s="34"/>
      <c r="S102" s="35"/>
      <c r="T102" s="36"/>
      <c r="U102" s="48"/>
      <c r="V102" s="16" t="s">
        <v>43</v>
      </c>
    </row>
    <row r="103" spans="1:22" s="27" customFormat="1" ht="25.5" x14ac:dyDescent="0.2">
      <c r="A103" s="13" t="s">
        <v>236</v>
      </c>
      <c r="B103" s="13" t="s">
        <v>235</v>
      </c>
      <c r="C103" s="14" t="s">
        <v>271</v>
      </c>
      <c r="D103" s="14" t="s">
        <v>50</v>
      </c>
      <c r="E103" s="33" t="s">
        <v>92</v>
      </c>
      <c r="F103" s="28" t="s">
        <v>102</v>
      </c>
      <c r="G103" s="28" t="s">
        <v>103</v>
      </c>
      <c r="H103" s="30"/>
      <c r="I103" s="30"/>
      <c r="J103" s="30"/>
      <c r="K103" s="30">
        <v>1</v>
      </c>
      <c r="L103" s="32"/>
      <c r="M103" s="47"/>
      <c r="N103" s="21" t="str">
        <f t="shared" si="34"/>
        <v>-</v>
      </c>
      <c r="O103" s="21" t="str">
        <f t="shared" si="35"/>
        <v>-</v>
      </c>
      <c r="P103" s="22"/>
      <c r="Q103" s="46" t="str">
        <f t="shared" si="36"/>
        <v>-</v>
      </c>
      <c r="R103" s="34"/>
      <c r="S103" s="35"/>
      <c r="T103" s="36"/>
      <c r="U103" s="48"/>
      <c r="V103" s="16"/>
    </row>
    <row r="104" spans="1:22" s="27" customFormat="1" ht="38.25" x14ac:dyDescent="0.2">
      <c r="A104" s="13" t="s">
        <v>236</v>
      </c>
      <c r="B104" s="13" t="s">
        <v>235</v>
      </c>
      <c r="C104" s="14" t="s">
        <v>272</v>
      </c>
      <c r="D104" s="14" t="s">
        <v>50</v>
      </c>
      <c r="E104" s="33" t="s">
        <v>92</v>
      </c>
      <c r="F104" s="28" t="s">
        <v>105</v>
      </c>
      <c r="G104" s="28" t="s">
        <v>106</v>
      </c>
      <c r="H104" s="30"/>
      <c r="I104" s="30"/>
      <c r="J104" s="30"/>
      <c r="K104" s="30">
        <v>2</v>
      </c>
      <c r="L104" s="32"/>
      <c r="M104" s="47"/>
      <c r="N104" s="21" t="str">
        <f t="shared" si="34"/>
        <v>-</v>
      </c>
      <c r="O104" s="21" t="str">
        <f t="shared" si="35"/>
        <v>-</v>
      </c>
      <c r="P104" s="22"/>
      <c r="Q104" s="46" t="str">
        <f t="shared" si="36"/>
        <v>-</v>
      </c>
      <c r="R104" s="34"/>
      <c r="S104" s="35"/>
      <c r="T104" s="36"/>
      <c r="U104" s="48"/>
      <c r="V104" s="16"/>
    </row>
    <row r="105" spans="1:22" s="27" customFormat="1" ht="25.5" x14ac:dyDescent="0.2">
      <c r="A105" s="13" t="s">
        <v>236</v>
      </c>
      <c r="B105" s="13" t="s">
        <v>235</v>
      </c>
      <c r="C105" s="14" t="s">
        <v>273</v>
      </c>
      <c r="D105" s="14" t="s">
        <v>50</v>
      </c>
      <c r="E105" s="33" t="s">
        <v>92</v>
      </c>
      <c r="F105" s="28" t="s">
        <v>108</v>
      </c>
      <c r="G105" s="28" t="s">
        <v>109</v>
      </c>
      <c r="H105" s="30"/>
      <c r="I105" s="30"/>
      <c r="J105" s="30"/>
      <c r="K105" s="30">
        <v>1</v>
      </c>
      <c r="L105" s="32"/>
      <c r="M105" s="47"/>
      <c r="N105" s="21" t="str">
        <f t="shared" si="34"/>
        <v>-</v>
      </c>
      <c r="O105" s="21" t="str">
        <f t="shared" si="35"/>
        <v>-</v>
      </c>
      <c r="P105" s="22"/>
      <c r="Q105" s="46" t="str">
        <f t="shared" si="36"/>
        <v>-</v>
      </c>
      <c r="R105" s="34"/>
      <c r="S105" s="35"/>
      <c r="T105" s="36"/>
      <c r="U105" s="48"/>
      <c r="V105" s="16"/>
    </row>
    <row r="106" spans="1:22" s="27" customFormat="1" ht="25.5" x14ac:dyDescent="0.2">
      <c r="A106" s="13" t="s">
        <v>236</v>
      </c>
      <c r="B106" s="13" t="s">
        <v>235</v>
      </c>
      <c r="C106" s="81" t="s">
        <v>274</v>
      </c>
      <c r="D106" s="81" t="s">
        <v>227</v>
      </c>
      <c r="E106" s="81" t="s">
        <v>227</v>
      </c>
      <c r="F106" s="52" t="s">
        <v>228</v>
      </c>
      <c r="G106" s="52" t="s">
        <v>228</v>
      </c>
      <c r="H106" s="53">
        <v>1030</v>
      </c>
      <c r="I106" s="53">
        <v>400</v>
      </c>
      <c r="J106" s="53"/>
      <c r="K106" s="54">
        <v>1</v>
      </c>
      <c r="L106" s="53"/>
      <c r="M106" s="55"/>
      <c r="N106" s="56" t="str">
        <f t="shared" si="34"/>
        <v>-</v>
      </c>
      <c r="O106" s="56" t="str">
        <f t="shared" si="35"/>
        <v>-</v>
      </c>
      <c r="P106" s="55"/>
      <c r="Q106" s="57" t="str">
        <f t="shared" si="36"/>
        <v>-</v>
      </c>
      <c r="R106" s="58"/>
      <c r="S106" s="82"/>
      <c r="T106" s="36" t="s">
        <v>54</v>
      </c>
      <c r="U106" s="58"/>
      <c r="V106" s="52" t="s">
        <v>229</v>
      </c>
    </row>
    <row r="107" spans="1:22" s="27" customFormat="1" ht="63.75" x14ac:dyDescent="0.2">
      <c r="A107" s="13" t="s">
        <v>236</v>
      </c>
      <c r="B107" s="13" t="s">
        <v>235</v>
      </c>
      <c r="C107" s="14" t="s">
        <v>275</v>
      </c>
      <c r="D107" s="13" t="s">
        <v>31</v>
      </c>
      <c r="E107" s="15" t="s">
        <v>40</v>
      </c>
      <c r="F107" s="16" t="s">
        <v>276</v>
      </c>
      <c r="G107" s="16" t="s">
        <v>277</v>
      </c>
      <c r="H107" s="17">
        <v>1800</v>
      </c>
      <c r="I107" s="17">
        <v>950</v>
      </c>
      <c r="J107" s="18">
        <f>900-150-40</f>
        <v>710</v>
      </c>
      <c r="K107" s="19">
        <v>1</v>
      </c>
      <c r="L107" s="17"/>
      <c r="M107" s="20"/>
      <c r="N107" s="38" t="str">
        <f t="shared" si="34"/>
        <v>-</v>
      </c>
      <c r="O107" s="38" t="str">
        <f t="shared" si="35"/>
        <v>-</v>
      </c>
      <c r="P107" s="20"/>
      <c r="Q107" s="39" t="str">
        <f t="shared" si="36"/>
        <v>-</v>
      </c>
      <c r="R107" s="24"/>
      <c r="S107" s="25"/>
      <c r="T107" s="26"/>
      <c r="U107" s="26"/>
      <c r="V107" s="16" t="s">
        <v>43</v>
      </c>
    </row>
    <row r="108" spans="1:22" s="27" customFormat="1" ht="76.5" x14ac:dyDescent="0.2">
      <c r="A108" s="13" t="s">
        <v>236</v>
      </c>
      <c r="B108" s="13" t="s">
        <v>235</v>
      </c>
      <c r="C108" s="14" t="s">
        <v>278</v>
      </c>
      <c r="D108" s="13" t="s">
        <v>50</v>
      </c>
      <c r="E108" s="15" t="s">
        <v>279</v>
      </c>
      <c r="F108" s="16" t="s">
        <v>280</v>
      </c>
      <c r="G108" s="16" t="s">
        <v>281</v>
      </c>
      <c r="H108" s="17">
        <v>570</v>
      </c>
      <c r="I108" s="17">
        <v>590</v>
      </c>
      <c r="J108" s="18">
        <v>518</v>
      </c>
      <c r="K108" s="19">
        <v>1</v>
      </c>
      <c r="L108" s="17"/>
      <c r="M108" s="20">
        <v>4.5</v>
      </c>
      <c r="N108" s="38" t="str">
        <f t="shared" si="34"/>
        <v>-</v>
      </c>
      <c r="O108" s="38">
        <f t="shared" si="35"/>
        <v>4.5</v>
      </c>
      <c r="P108" s="20"/>
      <c r="Q108" s="39" t="str">
        <f t="shared" si="36"/>
        <v>-</v>
      </c>
      <c r="R108" s="24"/>
      <c r="S108" s="25"/>
      <c r="T108" s="26"/>
      <c r="U108" s="26"/>
      <c r="V108" s="16"/>
    </row>
    <row r="109" spans="1:22" s="27" customFormat="1" ht="51" x14ac:dyDescent="0.2">
      <c r="A109" s="13" t="s">
        <v>236</v>
      </c>
      <c r="B109" s="13" t="s">
        <v>235</v>
      </c>
      <c r="C109" s="14" t="s">
        <v>282</v>
      </c>
      <c r="D109" s="14" t="s">
        <v>31</v>
      </c>
      <c r="E109" s="33" t="s">
        <v>40</v>
      </c>
      <c r="F109" s="28" t="s">
        <v>283</v>
      </c>
      <c r="G109" s="28" t="s">
        <v>284</v>
      </c>
      <c r="H109" s="30">
        <v>600</v>
      </c>
      <c r="I109" s="30">
        <v>600</v>
      </c>
      <c r="J109" s="31">
        <v>300</v>
      </c>
      <c r="K109" s="32">
        <v>1</v>
      </c>
      <c r="L109" s="59">
        <f>((H109/1000)*0.013)*1.2</f>
        <v>9.3599999999999985E-3</v>
      </c>
      <c r="M109" s="22"/>
      <c r="N109" s="60">
        <f t="shared" si="34"/>
        <v>9.3599999999999985E-3</v>
      </c>
      <c r="O109" s="21" t="str">
        <f t="shared" si="35"/>
        <v>-</v>
      </c>
      <c r="P109" s="22"/>
      <c r="Q109" s="23" t="str">
        <f t="shared" si="36"/>
        <v>-</v>
      </c>
      <c r="R109" s="34"/>
      <c r="S109" s="41"/>
      <c r="T109" s="36"/>
      <c r="U109" s="36"/>
      <c r="V109" s="28" t="s">
        <v>159</v>
      </c>
    </row>
    <row r="110" spans="1:22" s="27" customFormat="1" ht="318.75" x14ac:dyDescent="0.2">
      <c r="A110" s="13" t="s">
        <v>236</v>
      </c>
      <c r="B110" s="13" t="s">
        <v>235</v>
      </c>
      <c r="C110" s="14" t="s">
        <v>285</v>
      </c>
      <c r="D110" s="14" t="s">
        <v>50</v>
      </c>
      <c r="E110" s="33" t="s">
        <v>286</v>
      </c>
      <c r="F110" s="28" t="s">
        <v>82</v>
      </c>
      <c r="G110" s="28" t="s">
        <v>287</v>
      </c>
      <c r="H110" s="30">
        <v>997</v>
      </c>
      <c r="I110" s="30">
        <v>799</v>
      </c>
      <c r="J110" s="31">
        <v>790</v>
      </c>
      <c r="K110" s="32">
        <v>1</v>
      </c>
      <c r="L110" s="30"/>
      <c r="M110" s="30">
        <v>10.9</v>
      </c>
      <c r="N110" s="21" t="str">
        <f t="shared" si="34"/>
        <v>-</v>
      </c>
      <c r="O110" s="21">
        <f t="shared" si="35"/>
        <v>10.9</v>
      </c>
      <c r="P110" s="22"/>
      <c r="Q110" s="23" t="str">
        <f t="shared" si="36"/>
        <v>-</v>
      </c>
      <c r="R110" s="34" t="s">
        <v>54</v>
      </c>
      <c r="S110" s="35"/>
      <c r="T110" s="36" t="s">
        <v>54</v>
      </c>
      <c r="U110" s="37" t="s">
        <v>54</v>
      </c>
      <c r="V110" s="16"/>
    </row>
    <row r="111" spans="1:22" s="27" customFormat="1" ht="51" x14ac:dyDescent="0.2">
      <c r="A111" s="13" t="s">
        <v>236</v>
      </c>
      <c r="B111" s="13" t="s">
        <v>235</v>
      </c>
      <c r="C111" s="14" t="s">
        <v>288</v>
      </c>
      <c r="D111" s="29" t="s">
        <v>45</v>
      </c>
      <c r="E111" s="33" t="s">
        <v>118</v>
      </c>
      <c r="F111" s="28" t="s">
        <v>119</v>
      </c>
      <c r="G111" s="28" t="s">
        <v>120</v>
      </c>
      <c r="H111" s="30">
        <v>416</v>
      </c>
      <c r="I111" s="30">
        <v>667</v>
      </c>
      <c r="J111" s="31">
        <v>423</v>
      </c>
      <c r="K111" s="32">
        <v>1</v>
      </c>
      <c r="L111" s="30">
        <v>1.5</v>
      </c>
      <c r="M111" s="20"/>
      <c r="N111" s="38">
        <f t="shared" si="34"/>
        <v>1.5</v>
      </c>
      <c r="O111" s="38" t="str">
        <f t="shared" si="35"/>
        <v>-</v>
      </c>
      <c r="P111" s="20"/>
      <c r="Q111" s="39" t="str">
        <f t="shared" si="36"/>
        <v>-</v>
      </c>
      <c r="R111" s="24"/>
      <c r="S111" s="25"/>
      <c r="T111" s="26"/>
      <c r="U111" s="26"/>
      <c r="V111" s="16"/>
    </row>
    <row r="112" spans="1:22" s="27" customFormat="1" ht="38.25" x14ac:dyDescent="0.2">
      <c r="A112" s="13" t="s">
        <v>236</v>
      </c>
      <c r="B112" s="13" t="s">
        <v>235</v>
      </c>
      <c r="C112" s="14" t="s">
        <v>289</v>
      </c>
      <c r="D112" s="13" t="s">
        <v>31</v>
      </c>
      <c r="E112" s="15" t="s">
        <v>40</v>
      </c>
      <c r="F112" s="16" t="s">
        <v>144</v>
      </c>
      <c r="G112" s="16" t="s">
        <v>180</v>
      </c>
      <c r="H112" s="17">
        <v>720</v>
      </c>
      <c r="I112" s="17">
        <v>300</v>
      </c>
      <c r="J112" s="18">
        <f>900-150-40</f>
        <v>710</v>
      </c>
      <c r="K112" s="19">
        <v>1</v>
      </c>
      <c r="L112" s="17"/>
      <c r="M112" s="20"/>
      <c r="N112" s="38" t="str">
        <f t="shared" si="34"/>
        <v>-</v>
      </c>
      <c r="O112" s="38" t="str">
        <f t="shared" si="35"/>
        <v>-</v>
      </c>
      <c r="P112" s="20"/>
      <c r="Q112" s="39" t="str">
        <f t="shared" si="36"/>
        <v>-</v>
      </c>
      <c r="R112" s="24"/>
      <c r="S112" s="25"/>
      <c r="T112" s="26"/>
      <c r="U112" s="26"/>
      <c r="V112" s="16" t="s">
        <v>43</v>
      </c>
    </row>
    <row r="113" spans="1:22" s="27" customFormat="1" ht="38.25" x14ac:dyDescent="0.2">
      <c r="A113" s="13" t="s">
        <v>236</v>
      </c>
      <c r="B113" s="13" t="s">
        <v>235</v>
      </c>
      <c r="C113" s="14" t="s">
        <v>290</v>
      </c>
      <c r="D113" s="13" t="s">
        <v>31</v>
      </c>
      <c r="E113" s="15" t="s">
        <v>40</v>
      </c>
      <c r="F113" s="16" t="s">
        <v>276</v>
      </c>
      <c r="G113" s="16" t="s">
        <v>291</v>
      </c>
      <c r="H113" s="17">
        <v>700</v>
      </c>
      <c r="I113" s="17">
        <v>950</v>
      </c>
      <c r="J113" s="18">
        <f>900-150-40</f>
        <v>710</v>
      </c>
      <c r="K113" s="19">
        <v>1</v>
      </c>
      <c r="L113" s="17"/>
      <c r="M113" s="20"/>
      <c r="N113" s="38" t="str">
        <f t="shared" si="34"/>
        <v>-</v>
      </c>
      <c r="O113" s="38" t="str">
        <f t="shared" si="35"/>
        <v>-</v>
      </c>
      <c r="P113" s="20"/>
      <c r="Q113" s="39" t="str">
        <f t="shared" si="36"/>
        <v>-</v>
      </c>
      <c r="R113" s="24"/>
      <c r="S113" s="25"/>
      <c r="T113" s="26"/>
      <c r="U113" s="26"/>
      <c r="V113" s="16" t="s">
        <v>43</v>
      </c>
    </row>
    <row r="114" spans="1:22" s="27" customFormat="1" ht="153" x14ac:dyDescent="0.2">
      <c r="A114" s="13" t="s">
        <v>236</v>
      </c>
      <c r="B114" s="13" t="s">
        <v>235</v>
      </c>
      <c r="C114" s="14" t="s">
        <v>292</v>
      </c>
      <c r="D114" s="14" t="s">
        <v>50</v>
      </c>
      <c r="E114" s="33" t="s">
        <v>51</v>
      </c>
      <c r="F114" s="28" t="s">
        <v>52</v>
      </c>
      <c r="G114" s="28" t="s">
        <v>53</v>
      </c>
      <c r="H114" s="30">
        <v>550</v>
      </c>
      <c r="I114" s="30">
        <v>611</v>
      </c>
      <c r="J114" s="31">
        <v>784</v>
      </c>
      <c r="K114" s="32">
        <v>1</v>
      </c>
      <c r="L114" s="30"/>
      <c r="M114" s="30">
        <v>5.2</v>
      </c>
      <c r="N114" s="21" t="str">
        <f t="shared" si="34"/>
        <v>-</v>
      </c>
      <c r="O114" s="21">
        <f t="shared" si="35"/>
        <v>5.2</v>
      </c>
      <c r="P114" s="22"/>
      <c r="Q114" s="23" t="str">
        <f t="shared" si="36"/>
        <v>-</v>
      </c>
      <c r="R114" s="34" t="s">
        <v>54</v>
      </c>
      <c r="S114" s="35"/>
      <c r="T114" s="36" t="s">
        <v>54</v>
      </c>
      <c r="U114" s="37" t="s">
        <v>54</v>
      </c>
      <c r="V114" s="16"/>
    </row>
    <row r="115" spans="1:22" s="27" customFormat="1" ht="25.5" x14ac:dyDescent="0.2">
      <c r="A115" s="13" t="s">
        <v>236</v>
      </c>
      <c r="B115" s="13" t="s">
        <v>235</v>
      </c>
      <c r="C115" s="14" t="s">
        <v>293</v>
      </c>
      <c r="D115" s="13" t="s">
        <v>31</v>
      </c>
      <c r="E115" s="15" t="s">
        <v>40</v>
      </c>
      <c r="F115" s="16" t="s">
        <v>294</v>
      </c>
      <c r="G115" s="16" t="s">
        <v>295</v>
      </c>
      <c r="H115" s="17">
        <v>3200</v>
      </c>
      <c r="I115" s="17">
        <v>950</v>
      </c>
      <c r="J115" s="18">
        <v>40</v>
      </c>
      <c r="K115" s="19">
        <v>1</v>
      </c>
      <c r="L115" s="17"/>
      <c r="M115" s="20"/>
      <c r="N115" s="38" t="str">
        <f t="shared" si="34"/>
        <v>-</v>
      </c>
      <c r="O115" s="38" t="str">
        <f t="shared" si="35"/>
        <v>-</v>
      </c>
      <c r="P115" s="20"/>
      <c r="Q115" s="39" t="str">
        <f t="shared" si="36"/>
        <v>-</v>
      </c>
      <c r="R115" s="24"/>
      <c r="S115" s="25"/>
      <c r="T115" s="26"/>
      <c r="U115" s="26"/>
      <c r="V115" s="16"/>
    </row>
    <row r="116" spans="1:22" s="27" customFormat="1" ht="38.25" x14ac:dyDescent="0.2">
      <c r="A116" s="13" t="s">
        <v>236</v>
      </c>
      <c r="B116" s="13" t="s">
        <v>235</v>
      </c>
      <c r="C116" s="14" t="s">
        <v>296</v>
      </c>
      <c r="D116" s="29" t="s">
        <v>45</v>
      </c>
      <c r="E116" s="83" t="s">
        <v>297</v>
      </c>
      <c r="F116" s="43" t="s">
        <v>69</v>
      </c>
      <c r="G116" s="28" t="s">
        <v>298</v>
      </c>
      <c r="H116" s="22">
        <v>510</v>
      </c>
      <c r="I116" s="22">
        <v>530</v>
      </c>
      <c r="J116" s="30" t="s">
        <v>299</v>
      </c>
      <c r="K116" s="22">
        <v>1</v>
      </c>
      <c r="L116" s="22">
        <v>0.9</v>
      </c>
      <c r="M116" s="20"/>
      <c r="N116" s="38">
        <f t="shared" si="34"/>
        <v>0.9</v>
      </c>
      <c r="O116" s="38" t="str">
        <f t="shared" si="35"/>
        <v>-</v>
      </c>
      <c r="P116" s="20"/>
      <c r="Q116" s="39" t="str">
        <f t="shared" si="36"/>
        <v>-</v>
      </c>
      <c r="R116" s="24"/>
      <c r="S116" s="25"/>
      <c r="T116" s="26"/>
      <c r="U116" s="26"/>
      <c r="V116" s="16"/>
    </row>
    <row r="117" spans="1:22" s="27" customFormat="1" ht="38.25" x14ac:dyDescent="0.2">
      <c r="A117" s="13" t="s">
        <v>236</v>
      </c>
      <c r="B117" s="13" t="s">
        <v>235</v>
      </c>
      <c r="C117" s="14" t="s">
        <v>300</v>
      </c>
      <c r="D117" s="13" t="s">
        <v>31</v>
      </c>
      <c r="E117" s="15" t="s">
        <v>40</v>
      </c>
      <c r="F117" s="16" t="s">
        <v>301</v>
      </c>
      <c r="G117" s="16" t="s">
        <v>302</v>
      </c>
      <c r="H117" s="17">
        <v>550</v>
      </c>
      <c r="I117" s="17">
        <v>550</v>
      </c>
      <c r="J117" s="18">
        <f>900-400</f>
        <v>500</v>
      </c>
      <c r="K117" s="19">
        <v>1</v>
      </c>
      <c r="L117" s="17"/>
      <c r="M117" s="20"/>
      <c r="N117" s="38" t="str">
        <f t="shared" si="34"/>
        <v>-</v>
      </c>
      <c r="O117" s="38" t="str">
        <f t="shared" si="35"/>
        <v>-</v>
      </c>
      <c r="P117" s="20"/>
      <c r="Q117" s="39" t="str">
        <f t="shared" si="36"/>
        <v>-</v>
      </c>
      <c r="R117" s="24"/>
      <c r="S117" s="25"/>
      <c r="T117" s="26"/>
      <c r="U117" s="26"/>
      <c r="V117" s="16"/>
    </row>
    <row r="118" spans="1:22" s="27" customFormat="1" ht="140.25" x14ac:dyDescent="0.2">
      <c r="A118" s="13" t="s">
        <v>236</v>
      </c>
      <c r="B118" s="13" t="s">
        <v>235</v>
      </c>
      <c r="C118" s="14" t="s">
        <v>303</v>
      </c>
      <c r="D118" s="13" t="s">
        <v>31</v>
      </c>
      <c r="E118" s="15" t="s">
        <v>36</v>
      </c>
      <c r="F118" s="28" t="s">
        <v>37</v>
      </c>
      <c r="G118" s="28" t="s">
        <v>38</v>
      </c>
      <c r="H118" s="17">
        <v>720</v>
      </c>
      <c r="I118" s="17">
        <v>790</v>
      </c>
      <c r="J118" s="18">
        <v>2050</v>
      </c>
      <c r="K118" s="19">
        <v>1</v>
      </c>
      <c r="L118" s="17">
        <v>0.44</v>
      </c>
      <c r="M118" s="20"/>
      <c r="N118" s="38">
        <f t="shared" si="34"/>
        <v>0.44</v>
      </c>
      <c r="O118" s="38" t="str">
        <f t="shared" si="35"/>
        <v>-</v>
      </c>
      <c r="P118" s="20"/>
      <c r="Q118" s="39" t="str">
        <f t="shared" si="36"/>
        <v>-</v>
      </c>
      <c r="R118" s="24"/>
      <c r="S118" s="25"/>
      <c r="T118" s="26"/>
      <c r="U118" s="26"/>
      <c r="V118" s="16"/>
    </row>
    <row r="119" spans="1:22" s="27" customFormat="1" ht="140.25" x14ac:dyDescent="0.2">
      <c r="A119" s="13" t="s">
        <v>236</v>
      </c>
      <c r="B119" s="13" t="s">
        <v>235</v>
      </c>
      <c r="C119" s="14" t="s">
        <v>304</v>
      </c>
      <c r="D119" s="13" t="s">
        <v>31</v>
      </c>
      <c r="E119" s="15" t="s">
        <v>32</v>
      </c>
      <c r="F119" s="28" t="s">
        <v>33</v>
      </c>
      <c r="G119" s="28" t="s">
        <v>34</v>
      </c>
      <c r="H119" s="17">
        <v>720</v>
      </c>
      <c r="I119" s="17">
        <v>790</v>
      </c>
      <c r="J119" s="18">
        <v>2050</v>
      </c>
      <c r="K119" s="19">
        <v>1</v>
      </c>
      <c r="L119" s="17">
        <v>0.44</v>
      </c>
      <c r="M119" s="20"/>
      <c r="N119" s="38">
        <f t="shared" si="34"/>
        <v>0.44</v>
      </c>
      <c r="O119" s="38" t="str">
        <f t="shared" si="35"/>
        <v>-</v>
      </c>
      <c r="P119" s="20"/>
      <c r="Q119" s="39" t="str">
        <f t="shared" si="36"/>
        <v>-</v>
      </c>
      <c r="R119" s="24"/>
      <c r="S119" s="25"/>
      <c r="T119" s="26"/>
      <c r="U119" s="26"/>
      <c r="V119" s="16"/>
    </row>
    <row r="120" spans="1:22" s="27" customFormat="1" ht="140.25" x14ac:dyDescent="0.2">
      <c r="A120" s="13" t="s">
        <v>236</v>
      </c>
      <c r="B120" s="13" t="s">
        <v>235</v>
      </c>
      <c r="C120" s="14" t="s">
        <v>305</v>
      </c>
      <c r="D120" s="13" t="s">
        <v>31</v>
      </c>
      <c r="E120" s="15" t="s">
        <v>36</v>
      </c>
      <c r="F120" s="28" t="s">
        <v>37</v>
      </c>
      <c r="G120" s="28" t="s">
        <v>38</v>
      </c>
      <c r="H120" s="17">
        <v>720</v>
      </c>
      <c r="I120" s="17">
        <v>790</v>
      </c>
      <c r="J120" s="18">
        <v>2050</v>
      </c>
      <c r="K120" s="19">
        <v>1</v>
      </c>
      <c r="L120" s="17">
        <v>0.44</v>
      </c>
      <c r="M120" s="20"/>
      <c r="N120" s="38">
        <f t="shared" ref="N120:N156" si="37">IF((K120*L120)&lt;&gt;0,K120*L120,"-")</f>
        <v>0.44</v>
      </c>
      <c r="O120" s="38" t="str">
        <f t="shared" ref="O120:O156" si="38">IF((K120*M120)&lt;&gt;0,K120*M120,"-")</f>
        <v>-</v>
      </c>
      <c r="P120" s="20"/>
      <c r="Q120" s="39" t="str">
        <f t="shared" ref="Q120:Q156" si="39">IF((K120*P120)&lt;&gt;0,K120*P120,"-")</f>
        <v>-</v>
      </c>
      <c r="R120" s="24"/>
      <c r="S120" s="25"/>
      <c r="T120" s="26"/>
      <c r="U120" s="26"/>
      <c r="V120" s="16"/>
    </row>
    <row r="121" spans="1:22" s="27" customFormat="1" ht="51" x14ac:dyDescent="0.2">
      <c r="A121" s="13" t="s">
        <v>236</v>
      </c>
      <c r="B121" s="13" t="s">
        <v>235</v>
      </c>
      <c r="C121" s="14" t="s">
        <v>306</v>
      </c>
      <c r="D121" s="13" t="s">
        <v>31</v>
      </c>
      <c r="E121" s="15" t="s">
        <v>40</v>
      </c>
      <c r="F121" s="16" t="s">
        <v>307</v>
      </c>
      <c r="G121" s="16" t="s">
        <v>308</v>
      </c>
      <c r="H121" s="17">
        <v>900</v>
      </c>
      <c r="I121" s="17">
        <v>800</v>
      </c>
      <c r="J121" s="18">
        <f>900-150-40</f>
        <v>710</v>
      </c>
      <c r="K121" s="19">
        <v>1</v>
      </c>
      <c r="L121" s="17"/>
      <c r="M121" s="20"/>
      <c r="N121" s="38" t="str">
        <f t="shared" si="37"/>
        <v>-</v>
      </c>
      <c r="O121" s="38" t="str">
        <f t="shared" si="38"/>
        <v>-</v>
      </c>
      <c r="P121" s="20"/>
      <c r="Q121" s="39" t="str">
        <f t="shared" si="39"/>
        <v>-</v>
      </c>
      <c r="R121" s="24"/>
      <c r="S121" s="25"/>
      <c r="T121" s="26"/>
      <c r="U121" s="26"/>
      <c r="V121" s="16" t="s">
        <v>43</v>
      </c>
    </row>
    <row r="122" spans="1:22" s="27" customFormat="1" ht="63.75" x14ac:dyDescent="0.2">
      <c r="A122" s="13" t="s">
        <v>236</v>
      </c>
      <c r="B122" s="13" t="s">
        <v>235</v>
      </c>
      <c r="C122" s="14" t="s">
        <v>309</v>
      </c>
      <c r="D122" s="14" t="s">
        <v>31</v>
      </c>
      <c r="E122" s="33" t="s">
        <v>40</v>
      </c>
      <c r="F122" s="28" t="s">
        <v>157</v>
      </c>
      <c r="G122" s="28" t="s">
        <v>158</v>
      </c>
      <c r="H122" s="30">
        <v>2000</v>
      </c>
      <c r="I122" s="30">
        <v>400</v>
      </c>
      <c r="J122" s="31">
        <v>600</v>
      </c>
      <c r="K122" s="32">
        <v>1</v>
      </c>
      <c r="L122" s="59">
        <f>((H122/1000)*0.013)*1.2</f>
        <v>3.1199999999999999E-2</v>
      </c>
      <c r="M122" s="22"/>
      <c r="N122" s="60">
        <f t="shared" si="37"/>
        <v>3.1199999999999999E-2</v>
      </c>
      <c r="O122" s="21" t="str">
        <f t="shared" si="38"/>
        <v>-</v>
      </c>
      <c r="P122" s="22"/>
      <c r="Q122" s="23" t="str">
        <f t="shared" si="39"/>
        <v>-</v>
      </c>
      <c r="R122" s="34"/>
      <c r="S122" s="41"/>
      <c r="T122" s="36"/>
      <c r="U122" s="36"/>
      <c r="V122" s="28" t="s">
        <v>159</v>
      </c>
    </row>
    <row r="123" spans="1:22" s="27" customFormat="1" ht="38.25" x14ac:dyDescent="0.2">
      <c r="A123" s="13" t="s">
        <v>236</v>
      </c>
      <c r="B123" s="13" t="s">
        <v>235</v>
      </c>
      <c r="C123" s="14" t="s">
        <v>310</v>
      </c>
      <c r="D123" s="14" t="s">
        <v>31</v>
      </c>
      <c r="E123" s="33" t="s">
        <v>40</v>
      </c>
      <c r="F123" s="16" t="s">
        <v>144</v>
      </c>
      <c r="G123" s="16" t="s">
        <v>180</v>
      </c>
      <c r="H123" s="17">
        <v>1650</v>
      </c>
      <c r="I123" s="17">
        <v>800</v>
      </c>
      <c r="J123" s="18">
        <f>900-150-40</f>
        <v>710</v>
      </c>
      <c r="K123" s="19">
        <v>1</v>
      </c>
      <c r="L123" s="17"/>
      <c r="M123" s="20"/>
      <c r="N123" s="38" t="str">
        <f t="shared" si="37"/>
        <v>-</v>
      </c>
      <c r="O123" s="38" t="str">
        <f t="shared" si="38"/>
        <v>-</v>
      </c>
      <c r="P123" s="20"/>
      <c r="Q123" s="39" t="str">
        <f t="shared" si="39"/>
        <v>-</v>
      </c>
      <c r="R123" s="24"/>
      <c r="S123" s="25"/>
      <c r="T123" s="26"/>
      <c r="U123" s="26"/>
      <c r="V123" s="16" t="s">
        <v>43</v>
      </c>
    </row>
    <row r="124" spans="1:22" s="27" customFormat="1" ht="63.75" x14ac:dyDescent="0.2">
      <c r="A124" s="13" t="s">
        <v>236</v>
      </c>
      <c r="B124" s="13" t="s">
        <v>235</v>
      </c>
      <c r="C124" s="14" t="s">
        <v>311</v>
      </c>
      <c r="D124" s="14" t="s">
        <v>31</v>
      </c>
      <c r="E124" s="33" t="s">
        <v>40</v>
      </c>
      <c r="F124" s="16" t="s">
        <v>177</v>
      </c>
      <c r="G124" s="16" t="s">
        <v>409</v>
      </c>
      <c r="H124" s="17">
        <v>1900</v>
      </c>
      <c r="I124" s="17">
        <v>700</v>
      </c>
      <c r="J124" s="18">
        <f>900-150-40</f>
        <v>710</v>
      </c>
      <c r="K124" s="19">
        <v>1</v>
      </c>
      <c r="L124" s="17"/>
      <c r="M124" s="20"/>
      <c r="N124" s="38" t="str">
        <f t="shared" si="37"/>
        <v>-</v>
      </c>
      <c r="O124" s="38" t="str">
        <f t="shared" si="38"/>
        <v>-</v>
      </c>
      <c r="P124" s="20"/>
      <c r="Q124" s="39" t="str">
        <f t="shared" si="39"/>
        <v>-</v>
      </c>
      <c r="R124" s="24"/>
      <c r="S124" s="25"/>
      <c r="T124" s="26"/>
      <c r="U124" s="26"/>
      <c r="V124" s="16" t="s">
        <v>43</v>
      </c>
    </row>
    <row r="125" spans="1:22" s="27" customFormat="1" ht="165.75" x14ac:dyDescent="0.2">
      <c r="A125" s="13" t="s">
        <v>236</v>
      </c>
      <c r="B125" s="13" t="s">
        <v>235</v>
      </c>
      <c r="C125" s="14" t="s">
        <v>312</v>
      </c>
      <c r="D125" s="14" t="s">
        <v>31</v>
      </c>
      <c r="E125" s="33" t="s">
        <v>40</v>
      </c>
      <c r="F125" s="16" t="s">
        <v>313</v>
      </c>
      <c r="G125" s="16" t="s">
        <v>410</v>
      </c>
      <c r="H125" s="17"/>
      <c r="I125" s="17" t="s">
        <v>314</v>
      </c>
      <c r="J125" s="18">
        <v>40</v>
      </c>
      <c r="K125" s="19">
        <v>1</v>
      </c>
      <c r="L125" s="17"/>
      <c r="M125" s="20"/>
      <c r="N125" s="38" t="str">
        <f t="shared" si="37"/>
        <v>-</v>
      </c>
      <c r="O125" s="38" t="str">
        <f t="shared" si="38"/>
        <v>-</v>
      </c>
      <c r="P125" s="20"/>
      <c r="Q125" s="39" t="str">
        <f t="shared" si="39"/>
        <v>-</v>
      </c>
      <c r="R125" s="24" t="s">
        <v>54</v>
      </c>
      <c r="S125" s="71" t="s">
        <v>54</v>
      </c>
      <c r="T125" s="26" t="s">
        <v>54</v>
      </c>
      <c r="U125" s="26"/>
      <c r="V125" s="16" t="s">
        <v>315</v>
      </c>
    </row>
    <row r="126" spans="1:22" s="27" customFormat="1" ht="38.25" x14ac:dyDescent="0.2">
      <c r="A126" s="13" t="s">
        <v>236</v>
      </c>
      <c r="B126" s="13" t="s">
        <v>235</v>
      </c>
      <c r="C126" s="14" t="s">
        <v>316</v>
      </c>
      <c r="D126" s="29" t="s">
        <v>45</v>
      </c>
      <c r="E126" s="33" t="s">
        <v>137</v>
      </c>
      <c r="F126" s="28" t="s">
        <v>138</v>
      </c>
      <c r="G126" s="28" t="s">
        <v>139</v>
      </c>
      <c r="H126" s="30">
        <v>360</v>
      </c>
      <c r="I126" s="30">
        <v>360</v>
      </c>
      <c r="J126" s="30">
        <v>585</v>
      </c>
      <c r="K126" s="32">
        <v>1</v>
      </c>
      <c r="L126" s="30">
        <v>0.1</v>
      </c>
      <c r="M126" s="30"/>
      <c r="N126" s="21">
        <f t="shared" si="37"/>
        <v>0.1</v>
      </c>
      <c r="O126" s="21" t="str">
        <f t="shared" si="38"/>
        <v>-</v>
      </c>
      <c r="P126" s="30"/>
      <c r="Q126" s="23" t="str">
        <f t="shared" si="39"/>
        <v>-</v>
      </c>
      <c r="R126" s="34" t="s">
        <v>54</v>
      </c>
      <c r="S126" s="50"/>
      <c r="T126" s="36" t="s">
        <v>54</v>
      </c>
      <c r="U126" s="37" t="s">
        <v>54</v>
      </c>
      <c r="V126" s="16"/>
    </row>
    <row r="127" spans="1:22" s="27" customFormat="1" ht="51" x14ac:dyDescent="0.2">
      <c r="A127" s="13" t="s">
        <v>236</v>
      </c>
      <c r="B127" s="13" t="s">
        <v>235</v>
      </c>
      <c r="C127" s="14" t="s">
        <v>317</v>
      </c>
      <c r="D127" s="44" t="s">
        <v>45</v>
      </c>
      <c r="E127" s="44" t="s">
        <v>45</v>
      </c>
      <c r="F127" s="16" t="s">
        <v>185</v>
      </c>
      <c r="G127" s="84" t="s">
        <v>186</v>
      </c>
      <c r="H127" s="17"/>
      <c r="I127" s="17"/>
      <c r="J127" s="17"/>
      <c r="K127" s="19">
        <v>1</v>
      </c>
      <c r="L127" s="17"/>
      <c r="M127" s="17"/>
      <c r="N127" s="38" t="str">
        <f t="shared" si="37"/>
        <v>-</v>
      </c>
      <c r="O127" s="38" t="str">
        <f t="shared" si="38"/>
        <v>-</v>
      </c>
      <c r="P127" s="17"/>
      <c r="Q127" s="39" t="str">
        <f t="shared" si="39"/>
        <v>-</v>
      </c>
      <c r="R127" s="24" t="s">
        <v>54</v>
      </c>
      <c r="S127" s="71" t="s">
        <v>54</v>
      </c>
      <c r="T127" s="72"/>
      <c r="U127" s="72"/>
      <c r="V127" s="16" t="s">
        <v>194</v>
      </c>
    </row>
    <row r="128" spans="1:22" s="27" customFormat="1" ht="255" x14ac:dyDescent="0.2">
      <c r="A128" s="13" t="s">
        <v>236</v>
      </c>
      <c r="B128" s="13" t="s">
        <v>235</v>
      </c>
      <c r="C128" s="14" t="s">
        <v>318</v>
      </c>
      <c r="D128" s="14" t="s">
        <v>59</v>
      </c>
      <c r="E128" s="33" t="s">
        <v>60</v>
      </c>
      <c r="F128" s="28" t="s">
        <v>61</v>
      </c>
      <c r="G128" s="33" t="s">
        <v>62</v>
      </c>
      <c r="H128" s="30">
        <v>600</v>
      </c>
      <c r="I128" s="30" t="s">
        <v>63</v>
      </c>
      <c r="J128" s="31">
        <v>825</v>
      </c>
      <c r="K128" s="32">
        <v>1</v>
      </c>
      <c r="L128" s="30"/>
      <c r="M128" s="40">
        <v>6.8</v>
      </c>
      <c r="N128" s="21" t="str">
        <f t="shared" si="37"/>
        <v>-</v>
      </c>
      <c r="O128" s="21">
        <f t="shared" si="38"/>
        <v>6.8</v>
      </c>
      <c r="P128" s="22"/>
      <c r="Q128" s="23" t="str">
        <f t="shared" si="39"/>
        <v>-</v>
      </c>
      <c r="R128" s="34"/>
      <c r="S128" s="41"/>
      <c r="T128" s="36" t="s">
        <v>54</v>
      </c>
      <c r="U128" s="37" t="s">
        <v>54</v>
      </c>
      <c r="V128" s="16" t="s">
        <v>319</v>
      </c>
    </row>
    <row r="129" spans="1:22" s="27" customFormat="1" ht="18" x14ac:dyDescent="0.2">
      <c r="A129" s="13" t="s">
        <v>236</v>
      </c>
      <c r="B129" s="13" t="s">
        <v>235</v>
      </c>
      <c r="C129" s="14" t="s">
        <v>318</v>
      </c>
      <c r="D129" s="14" t="s">
        <v>59</v>
      </c>
      <c r="E129" s="33" t="s">
        <v>65</v>
      </c>
      <c r="F129" s="28" t="s">
        <v>66</v>
      </c>
      <c r="G129" s="28" t="s">
        <v>66</v>
      </c>
      <c r="H129" s="30"/>
      <c r="I129" s="30"/>
      <c r="J129" s="31"/>
      <c r="K129" s="32">
        <v>1</v>
      </c>
      <c r="L129" s="40"/>
      <c r="M129" s="40"/>
      <c r="N129" s="21" t="str">
        <f t="shared" si="37"/>
        <v>-</v>
      </c>
      <c r="O129" s="21" t="str">
        <f t="shared" si="38"/>
        <v>-</v>
      </c>
      <c r="P129" s="22"/>
      <c r="Q129" s="23" t="str">
        <f t="shared" si="39"/>
        <v>-</v>
      </c>
      <c r="R129" s="42"/>
      <c r="S129" s="42"/>
      <c r="T129" s="36"/>
      <c r="U129" s="37"/>
      <c r="V129" s="16"/>
    </row>
    <row r="130" spans="1:22" s="27" customFormat="1" ht="51" x14ac:dyDescent="0.2">
      <c r="A130" s="13" t="s">
        <v>236</v>
      </c>
      <c r="B130" s="13" t="s">
        <v>235</v>
      </c>
      <c r="C130" s="14" t="s">
        <v>320</v>
      </c>
      <c r="D130" s="13" t="s">
        <v>31</v>
      </c>
      <c r="E130" s="15" t="s">
        <v>40</v>
      </c>
      <c r="F130" s="16" t="s">
        <v>276</v>
      </c>
      <c r="G130" s="16" t="s">
        <v>321</v>
      </c>
      <c r="H130" s="17">
        <v>1800</v>
      </c>
      <c r="I130" s="17">
        <v>700</v>
      </c>
      <c r="J130" s="18">
        <f>900-150-40</f>
        <v>710</v>
      </c>
      <c r="K130" s="19">
        <v>1</v>
      </c>
      <c r="L130" s="17"/>
      <c r="M130" s="20"/>
      <c r="N130" s="38" t="str">
        <f t="shared" si="37"/>
        <v>-</v>
      </c>
      <c r="O130" s="38" t="str">
        <f t="shared" si="38"/>
        <v>-</v>
      </c>
      <c r="P130" s="20"/>
      <c r="Q130" s="39" t="str">
        <f t="shared" si="39"/>
        <v>-</v>
      </c>
      <c r="R130" s="24"/>
      <c r="S130" s="25"/>
      <c r="T130" s="26"/>
      <c r="U130" s="26"/>
      <c r="V130" s="16" t="s">
        <v>43</v>
      </c>
    </row>
    <row r="131" spans="1:22" s="27" customFormat="1" ht="153" x14ac:dyDescent="0.2">
      <c r="A131" s="13" t="s">
        <v>236</v>
      </c>
      <c r="B131" s="13" t="s">
        <v>235</v>
      </c>
      <c r="C131" s="14" t="s">
        <v>322</v>
      </c>
      <c r="D131" s="14" t="s">
        <v>50</v>
      </c>
      <c r="E131" s="33" t="s">
        <v>51</v>
      </c>
      <c r="F131" s="28" t="s">
        <v>52</v>
      </c>
      <c r="G131" s="28" t="s">
        <v>53</v>
      </c>
      <c r="H131" s="30">
        <v>550</v>
      </c>
      <c r="I131" s="30">
        <v>611</v>
      </c>
      <c r="J131" s="31">
        <v>784</v>
      </c>
      <c r="K131" s="32">
        <v>1</v>
      </c>
      <c r="L131" s="30"/>
      <c r="M131" s="30">
        <v>5.2</v>
      </c>
      <c r="N131" s="21" t="str">
        <f t="shared" si="37"/>
        <v>-</v>
      </c>
      <c r="O131" s="21">
        <f t="shared" si="38"/>
        <v>5.2</v>
      </c>
      <c r="P131" s="22"/>
      <c r="Q131" s="23" t="str">
        <f t="shared" si="39"/>
        <v>-</v>
      </c>
      <c r="R131" s="34" t="s">
        <v>54</v>
      </c>
      <c r="S131" s="35"/>
      <c r="T131" s="36" t="s">
        <v>54</v>
      </c>
      <c r="U131" s="37" t="s">
        <v>54</v>
      </c>
      <c r="V131" s="16"/>
    </row>
    <row r="132" spans="1:22" s="27" customFormat="1" ht="51" x14ac:dyDescent="0.2">
      <c r="A132" s="13" t="s">
        <v>236</v>
      </c>
      <c r="B132" s="13" t="s">
        <v>235</v>
      </c>
      <c r="C132" s="14" t="s">
        <v>323</v>
      </c>
      <c r="D132" s="13" t="s">
        <v>31</v>
      </c>
      <c r="E132" s="15" t="s">
        <v>40</v>
      </c>
      <c r="F132" s="16" t="s">
        <v>324</v>
      </c>
      <c r="G132" s="16" t="s">
        <v>325</v>
      </c>
      <c r="H132" s="17">
        <v>1200</v>
      </c>
      <c r="I132" s="17">
        <v>700</v>
      </c>
      <c r="J132" s="18">
        <f>900-150-40</f>
        <v>710</v>
      </c>
      <c r="K132" s="19">
        <v>1</v>
      </c>
      <c r="L132" s="17"/>
      <c r="M132" s="20"/>
      <c r="N132" s="38" t="str">
        <f t="shared" si="37"/>
        <v>-</v>
      </c>
      <c r="O132" s="38" t="str">
        <f t="shared" si="38"/>
        <v>-</v>
      </c>
      <c r="P132" s="20"/>
      <c r="Q132" s="39" t="str">
        <f t="shared" si="39"/>
        <v>-</v>
      </c>
      <c r="R132" s="24"/>
      <c r="S132" s="25"/>
      <c r="T132" s="26"/>
      <c r="U132" s="26"/>
      <c r="V132" s="16" t="s">
        <v>43</v>
      </c>
    </row>
    <row r="133" spans="1:22" s="27" customFormat="1" ht="140.25" x14ac:dyDescent="0.2">
      <c r="A133" s="13" t="s">
        <v>236</v>
      </c>
      <c r="B133" s="13" t="s">
        <v>235</v>
      </c>
      <c r="C133" s="14" t="s">
        <v>326</v>
      </c>
      <c r="D133" s="13" t="s">
        <v>31</v>
      </c>
      <c r="E133" s="15" t="s">
        <v>40</v>
      </c>
      <c r="F133" s="16" t="s">
        <v>327</v>
      </c>
      <c r="G133" s="16" t="s">
        <v>328</v>
      </c>
      <c r="H133" s="17">
        <v>7750</v>
      </c>
      <c r="I133" s="17">
        <v>700</v>
      </c>
      <c r="J133" s="18">
        <v>40</v>
      </c>
      <c r="K133" s="19">
        <v>1</v>
      </c>
      <c r="L133" s="17"/>
      <c r="M133" s="20"/>
      <c r="N133" s="38" t="str">
        <f t="shared" si="37"/>
        <v>-</v>
      </c>
      <c r="O133" s="38" t="str">
        <f t="shared" si="38"/>
        <v>-</v>
      </c>
      <c r="P133" s="20"/>
      <c r="Q133" s="39" t="str">
        <f t="shared" si="39"/>
        <v>-</v>
      </c>
      <c r="R133" s="24" t="s">
        <v>54</v>
      </c>
      <c r="S133" s="71" t="s">
        <v>54</v>
      </c>
      <c r="T133" s="26" t="s">
        <v>54</v>
      </c>
      <c r="U133" s="26"/>
      <c r="V133" s="16" t="s">
        <v>263</v>
      </c>
    </row>
    <row r="134" spans="1:22" s="27" customFormat="1" ht="63.75" x14ac:dyDescent="0.2">
      <c r="A134" s="13" t="s">
        <v>236</v>
      </c>
      <c r="B134" s="13" t="s">
        <v>235</v>
      </c>
      <c r="C134" s="14" t="s">
        <v>329</v>
      </c>
      <c r="D134" s="14" t="s">
        <v>31</v>
      </c>
      <c r="E134" s="33" t="s">
        <v>40</v>
      </c>
      <c r="F134" s="28" t="s">
        <v>157</v>
      </c>
      <c r="G134" s="28" t="s">
        <v>158</v>
      </c>
      <c r="H134" s="30">
        <v>850</v>
      </c>
      <c r="I134" s="30">
        <v>350</v>
      </c>
      <c r="J134" s="31">
        <v>600</v>
      </c>
      <c r="K134" s="32">
        <v>1</v>
      </c>
      <c r="L134" s="59">
        <f>((H134/1000)*0.013)*1.2</f>
        <v>1.3259999999999999E-2</v>
      </c>
      <c r="M134" s="22"/>
      <c r="N134" s="60">
        <f t="shared" si="37"/>
        <v>1.3259999999999999E-2</v>
      </c>
      <c r="O134" s="21" t="str">
        <f t="shared" si="38"/>
        <v>-</v>
      </c>
      <c r="P134" s="22"/>
      <c r="Q134" s="23" t="str">
        <f t="shared" si="39"/>
        <v>-</v>
      </c>
      <c r="R134" s="34"/>
      <c r="S134" s="41"/>
      <c r="T134" s="36"/>
      <c r="U134" s="36"/>
      <c r="V134" s="28" t="s">
        <v>159</v>
      </c>
    </row>
    <row r="135" spans="1:22" s="27" customFormat="1" ht="63.75" x14ac:dyDescent="0.2">
      <c r="A135" s="13" t="s">
        <v>236</v>
      </c>
      <c r="B135" s="13" t="s">
        <v>235</v>
      </c>
      <c r="C135" s="14" t="s">
        <v>330</v>
      </c>
      <c r="D135" s="14" t="s">
        <v>31</v>
      </c>
      <c r="E135" s="33" t="s">
        <v>40</v>
      </c>
      <c r="F135" s="16" t="s">
        <v>331</v>
      </c>
      <c r="G135" s="16" t="s">
        <v>332</v>
      </c>
      <c r="H135" s="17">
        <v>1850</v>
      </c>
      <c r="I135" s="17">
        <v>700</v>
      </c>
      <c r="J135" s="18">
        <f>900-150-40</f>
        <v>710</v>
      </c>
      <c r="K135" s="19">
        <v>1</v>
      </c>
      <c r="L135" s="17"/>
      <c r="M135" s="20"/>
      <c r="N135" s="38" t="str">
        <f t="shared" si="37"/>
        <v>-</v>
      </c>
      <c r="O135" s="38" t="str">
        <f t="shared" si="38"/>
        <v>-</v>
      </c>
      <c r="P135" s="20"/>
      <c r="Q135" s="39" t="str">
        <f t="shared" si="39"/>
        <v>-</v>
      </c>
      <c r="R135" s="24"/>
      <c r="S135" s="25"/>
      <c r="T135" s="26"/>
      <c r="U135" s="26"/>
      <c r="V135" s="16" t="s">
        <v>43</v>
      </c>
    </row>
    <row r="136" spans="1:22" s="27" customFormat="1" ht="51" x14ac:dyDescent="0.2">
      <c r="A136" s="13" t="s">
        <v>236</v>
      </c>
      <c r="B136" s="13" t="s">
        <v>235</v>
      </c>
      <c r="C136" s="14" t="s">
        <v>333</v>
      </c>
      <c r="D136" s="14" t="s">
        <v>31</v>
      </c>
      <c r="E136" s="33" t="s">
        <v>40</v>
      </c>
      <c r="F136" s="16" t="s">
        <v>144</v>
      </c>
      <c r="G136" s="16" t="s">
        <v>334</v>
      </c>
      <c r="H136" s="17">
        <v>350</v>
      </c>
      <c r="I136" s="17">
        <v>300</v>
      </c>
      <c r="J136" s="18">
        <f>900-150-40</f>
        <v>710</v>
      </c>
      <c r="K136" s="19">
        <v>1</v>
      </c>
      <c r="L136" s="17"/>
      <c r="M136" s="20"/>
      <c r="N136" s="38" t="str">
        <f t="shared" si="37"/>
        <v>-</v>
      </c>
      <c r="O136" s="38" t="str">
        <f t="shared" si="38"/>
        <v>-</v>
      </c>
      <c r="P136" s="20"/>
      <c r="Q136" s="39" t="str">
        <f t="shared" si="39"/>
        <v>-</v>
      </c>
      <c r="R136" s="24"/>
      <c r="S136" s="25"/>
      <c r="T136" s="26"/>
      <c r="U136" s="26"/>
      <c r="V136" s="16" t="s">
        <v>43</v>
      </c>
    </row>
    <row r="137" spans="1:22" s="27" customFormat="1" ht="153" x14ac:dyDescent="0.2">
      <c r="A137" s="13" t="s">
        <v>236</v>
      </c>
      <c r="B137" s="13" t="s">
        <v>235</v>
      </c>
      <c r="C137" s="14" t="s">
        <v>335</v>
      </c>
      <c r="D137" s="14" t="s">
        <v>50</v>
      </c>
      <c r="E137" s="33" t="s">
        <v>51</v>
      </c>
      <c r="F137" s="28" t="s">
        <v>52</v>
      </c>
      <c r="G137" s="28" t="s">
        <v>53</v>
      </c>
      <c r="H137" s="30">
        <v>550</v>
      </c>
      <c r="I137" s="30">
        <v>611</v>
      </c>
      <c r="J137" s="31">
        <v>784</v>
      </c>
      <c r="K137" s="32">
        <v>1</v>
      </c>
      <c r="L137" s="30"/>
      <c r="M137" s="30">
        <v>5.2</v>
      </c>
      <c r="N137" s="21" t="str">
        <f t="shared" si="37"/>
        <v>-</v>
      </c>
      <c r="O137" s="21">
        <f t="shared" si="38"/>
        <v>5.2</v>
      </c>
      <c r="P137" s="22"/>
      <c r="Q137" s="23" t="str">
        <f t="shared" si="39"/>
        <v>-</v>
      </c>
      <c r="R137" s="34" t="s">
        <v>54</v>
      </c>
      <c r="S137" s="35"/>
      <c r="T137" s="36" t="s">
        <v>54</v>
      </c>
      <c r="U137" s="37" t="s">
        <v>54</v>
      </c>
      <c r="V137" s="16"/>
    </row>
    <row r="138" spans="1:22" s="27" customFormat="1" ht="89.25" x14ac:dyDescent="0.2">
      <c r="A138" s="13" t="s">
        <v>236</v>
      </c>
      <c r="B138" s="13" t="s">
        <v>235</v>
      </c>
      <c r="C138" s="14" t="s">
        <v>336</v>
      </c>
      <c r="D138" s="13" t="s">
        <v>31</v>
      </c>
      <c r="E138" s="15" t="s">
        <v>40</v>
      </c>
      <c r="F138" s="16" t="s">
        <v>337</v>
      </c>
      <c r="G138" s="16" t="s">
        <v>338</v>
      </c>
      <c r="H138" s="17">
        <v>2550</v>
      </c>
      <c r="I138" s="17">
        <v>700</v>
      </c>
      <c r="J138" s="18">
        <f>900-150-40</f>
        <v>710</v>
      </c>
      <c r="K138" s="19">
        <v>1</v>
      </c>
      <c r="L138" s="17"/>
      <c r="M138" s="20"/>
      <c r="N138" s="38" t="str">
        <f t="shared" si="37"/>
        <v>-</v>
      </c>
      <c r="O138" s="38" t="str">
        <f t="shared" si="38"/>
        <v>-</v>
      </c>
      <c r="P138" s="20"/>
      <c r="Q138" s="39" t="str">
        <f t="shared" si="39"/>
        <v>-</v>
      </c>
      <c r="R138" s="24"/>
      <c r="S138" s="25"/>
      <c r="T138" s="26"/>
      <c r="U138" s="26"/>
      <c r="V138" s="16" t="s">
        <v>43</v>
      </c>
    </row>
    <row r="139" spans="1:22" s="27" customFormat="1" ht="255" x14ac:dyDescent="0.2">
      <c r="A139" s="146" t="s">
        <v>236</v>
      </c>
      <c r="B139" s="146" t="s">
        <v>235</v>
      </c>
      <c r="C139" s="14" t="s">
        <v>339</v>
      </c>
      <c r="D139" s="14" t="s">
        <v>59</v>
      </c>
      <c r="E139" s="33" t="s">
        <v>60</v>
      </c>
      <c r="F139" s="28" t="s">
        <v>61</v>
      </c>
      <c r="G139" s="33" t="s">
        <v>62</v>
      </c>
      <c r="H139" s="30">
        <v>600</v>
      </c>
      <c r="I139" s="30" t="s">
        <v>63</v>
      </c>
      <c r="J139" s="31">
        <v>825</v>
      </c>
      <c r="K139" s="32">
        <v>1</v>
      </c>
      <c r="L139" s="30"/>
      <c r="M139" s="40">
        <v>6.8</v>
      </c>
      <c r="N139" s="21" t="str">
        <f t="shared" si="37"/>
        <v>-</v>
      </c>
      <c r="O139" s="21">
        <f t="shared" si="38"/>
        <v>6.8</v>
      </c>
      <c r="P139" s="22"/>
      <c r="Q139" s="23" t="str">
        <f t="shared" si="39"/>
        <v>-</v>
      </c>
      <c r="R139" s="34"/>
      <c r="S139" s="41"/>
      <c r="T139" s="36" t="s">
        <v>54</v>
      </c>
      <c r="U139" s="37" t="s">
        <v>54</v>
      </c>
      <c r="V139" s="16"/>
    </row>
    <row r="140" spans="1:22" s="27" customFormat="1" ht="18" x14ac:dyDescent="0.2">
      <c r="A140" s="147"/>
      <c r="B140" s="147"/>
      <c r="C140" s="14" t="s">
        <v>340</v>
      </c>
      <c r="D140" s="14" t="s">
        <v>59</v>
      </c>
      <c r="E140" s="33" t="s">
        <v>65</v>
      </c>
      <c r="F140" s="28" t="s">
        <v>66</v>
      </c>
      <c r="G140" s="28" t="s">
        <v>66</v>
      </c>
      <c r="H140" s="30"/>
      <c r="I140" s="30"/>
      <c r="J140" s="31"/>
      <c r="K140" s="32">
        <v>1</v>
      </c>
      <c r="L140" s="40"/>
      <c r="M140" s="40"/>
      <c r="N140" s="21" t="str">
        <f t="shared" si="37"/>
        <v>-</v>
      </c>
      <c r="O140" s="21" t="str">
        <f t="shared" si="38"/>
        <v>-</v>
      </c>
      <c r="P140" s="22"/>
      <c r="Q140" s="23" t="str">
        <f t="shared" si="39"/>
        <v>-</v>
      </c>
      <c r="R140" s="42"/>
      <c r="S140" s="42"/>
      <c r="T140" s="36"/>
      <c r="U140" s="37"/>
      <c r="V140" s="16"/>
    </row>
    <row r="141" spans="1:22" s="27" customFormat="1" ht="51" x14ac:dyDescent="0.2">
      <c r="A141" s="13" t="s">
        <v>236</v>
      </c>
      <c r="B141" s="13" t="s">
        <v>235</v>
      </c>
      <c r="C141" s="14" t="s">
        <v>341</v>
      </c>
      <c r="D141" s="44" t="s">
        <v>45</v>
      </c>
      <c r="E141" s="44" t="s">
        <v>45</v>
      </c>
      <c r="F141" s="16" t="s">
        <v>185</v>
      </c>
      <c r="G141" s="84" t="s">
        <v>186</v>
      </c>
      <c r="H141" s="17"/>
      <c r="I141" s="17"/>
      <c r="J141" s="17"/>
      <c r="K141" s="19">
        <v>1</v>
      </c>
      <c r="L141" s="17"/>
      <c r="M141" s="17"/>
      <c r="N141" s="38" t="str">
        <f t="shared" si="37"/>
        <v>-</v>
      </c>
      <c r="O141" s="38" t="str">
        <f t="shared" si="38"/>
        <v>-</v>
      </c>
      <c r="P141" s="17"/>
      <c r="Q141" s="39" t="str">
        <f t="shared" si="39"/>
        <v>-</v>
      </c>
      <c r="R141" s="24" t="s">
        <v>54</v>
      </c>
      <c r="S141" s="71" t="s">
        <v>54</v>
      </c>
      <c r="T141" s="72"/>
      <c r="U141" s="72"/>
      <c r="V141" s="16" t="s">
        <v>194</v>
      </c>
    </row>
    <row r="142" spans="1:22" s="27" customFormat="1" ht="51" x14ac:dyDescent="0.2">
      <c r="A142" s="13" t="s">
        <v>236</v>
      </c>
      <c r="B142" s="13" t="s">
        <v>235</v>
      </c>
      <c r="C142" s="14" t="s">
        <v>342</v>
      </c>
      <c r="D142" s="13" t="s">
        <v>31</v>
      </c>
      <c r="E142" s="15" t="s">
        <v>40</v>
      </c>
      <c r="F142" s="16" t="s">
        <v>343</v>
      </c>
      <c r="G142" s="16" t="s">
        <v>344</v>
      </c>
      <c r="H142" s="17">
        <v>1200</v>
      </c>
      <c r="I142" s="17">
        <v>600</v>
      </c>
      <c r="J142" s="18">
        <f>900-150-40</f>
        <v>710</v>
      </c>
      <c r="K142" s="19">
        <v>1</v>
      </c>
      <c r="L142" s="17">
        <v>2.1</v>
      </c>
      <c r="M142" s="20"/>
      <c r="N142" s="38">
        <f t="shared" si="37"/>
        <v>2.1</v>
      </c>
      <c r="O142" s="38" t="str">
        <f t="shared" si="38"/>
        <v>-</v>
      </c>
      <c r="P142" s="20"/>
      <c r="Q142" s="39" t="str">
        <f t="shared" si="39"/>
        <v>-</v>
      </c>
      <c r="R142" s="24"/>
      <c r="S142" s="25"/>
      <c r="T142" s="26"/>
      <c r="U142" s="26"/>
      <c r="V142" s="16" t="s">
        <v>43</v>
      </c>
    </row>
    <row r="143" spans="1:22" s="27" customFormat="1" ht="51" x14ac:dyDescent="0.2">
      <c r="A143" s="13" t="s">
        <v>236</v>
      </c>
      <c r="B143" s="13" t="s">
        <v>235</v>
      </c>
      <c r="C143" s="14" t="s">
        <v>345</v>
      </c>
      <c r="D143" s="13" t="s">
        <v>31</v>
      </c>
      <c r="E143" s="15" t="s">
        <v>40</v>
      </c>
      <c r="F143" s="16" t="s">
        <v>343</v>
      </c>
      <c r="G143" s="16" t="s">
        <v>346</v>
      </c>
      <c r="H143" s="17">
        <v>1200</v>
      </c>
      <c r="I143" s="17">
        <v>600</v>
      </c>
      <c r="J143" s="18">
        <f>900-150-40</f>
        <v>710</v>
      </c>
      <c r="K143" s="19">
        <v>1</v>
      </c>
      <c r="L143" s="17">
        <v>2.1</v>
      </c>
      <c r="M143" s="20"/>
      <c r="N143" s="38">
        <f t="shared" si="37"/>
        <v>2.1</v>
      </c>
      <c r="O143" s="38" t="str">
        <f t="shared" si="38"/>
        <v>-</v>
      </c>
      <c r="P143" s="20"/>
      <c r="Q143" s="39" t="str">
        <f t="shared" si="39"/>
        <v>-</v>
      </c>
      <c r="R143" s="24"/>
      <c r="S143" s="25"/>
      <c r="T143" s="26"/>
      <c r="U143" s="26"/>
      <c r="V143" s="16" t="s">
        <v>43</v>
      </c>
    </row>
    <row r="144" spans="1:22" s="27" customFormat="1" ht="38.25" x14ac:dyDescent="0.2">
      <c r="A144" s="13" t="s">
        <v>236</v>
      </c>
      <c r="B144" s="13" t="s">
        <v>235</v>
      </c>
      <c r="C144" s="14" t="s">
        <v>347</v>
      </c>
      <c r="D144" s="13" t="s">
        <v>31</v>
      </c>
      <c r="E144" s="15" t="s">
        <v>40</v>
      </c>
      <c r="F144" s="16" t="s">
        <v>348</v>
      </c>
      <c r="G144" s="16" t="s">
        <v>348</v>
      </c>
      <c r="H144" s="17">
        <v>1300</v>
      </c>
      <c r="I144" s="17">
        <v>1200</v>
      </c>
      <c r="J144" s="18">
        <v>40</v>
      </c>
      <c r="K144" s="19">
        <v>1</v>
      </c>
      <c r="L144" s="17"/>
      <c r="M144" s="20"/>
      <c r="N144" s="38" t="str">
        <f t="shared" si="37"/>
        <v>-</v>
      </c>
      <c r="O144" s="38" t="str">
        <f t="shared" si="38"/>
        <v>-</v>
      </c>
      <c r="P144" s="20"/>
      <c r="Q144" s="39" t="str">
        <f t="shared" si="39"/>
        <v>-</v>
      </c>
      <c r="R144" s="24"/>
      <c r="S144" s="25"/>
      <c r="T144" s="26"/>
      <c r="U144" s="26"/>
      <c r="V144" s="16"/>
    </row>
    <row r="145" spans="1:22" s="27" customFormat="1" ht="25.5" x14ac:dyDescent="0.2">
      <c r="A145" s="13" t="s">
        <v>236</v>
      </c>
      <c r="B145" s="13" t="s">
        <v>235</v>
      </c>
      <c r="C145" s="14" t="s">
        <v>349</v>
      </c>
      <c r="D145" s="29" t="s">
        <v>45</v>
      </c>
      <c r="E145" s="29" t="s">
        <v>46</v>
      </c>
      <c r="F145" s="28" t="s">
        <v>47</v>
      </c>
      <c r="G145" s="28" t="s">
        <v>48</v>
      </c>
      <c r="H145" s="30"/>
      <c r="I145" s="30"/>
      <c r="J145" s="31"/>
      <c r="K145" s="32">
        <v>6</v>
      </c>
      <c r="L145" s="30">
        <v>1</v>
      </c>
      <c r="M145" s="20"/>
      <c r="N145" s="38">
        <f t="shared" si="37"/>
        <v>6</v>
      </c>
      <c r="O145" s="38" t="str">
        <f t="shared" si="38"/>
        <v>-</v>
      </c>
      <c r="P145" s="20"/>
      <c r="Q145" s="39" t="str">
        <f t="shared" si="39"/>
        <v>-</v>
      </c>
      <c r="R145" s="24"/>
      <c r="S145" s="25"/>
      <c r="T145" s="26"/>
      <c r="U145" s="26"/>
      <c r="V145" s="16"/>
    </row>
    <row r="146" spans="1:22" s="27" customFormat="1" ht="102" x14ac:dyDescent="0.2">
      <c r="A146" s="13" t="s">
        <v>236</v>
      </c>
      <c r="B146" s="13" t="s">
        <v>235</v>
      </c>
      <c r="C146" s="14" t="s">
        <v>350</v>
      </c>
      <c r="D146" s="13" t="s">
        <v>31</v>
      </c>
      <c r="E146" s="15" t="s">
        <v>40</v>
      </c>
      <c r="F146" s="16" t="s">
        <v>400</v>
      </c>
      <c r="G146" s="16" t="s">
        <v>401</v>
      </c>
      <c r="H146" s="17">
        <v>7000</v>
      </c>
      <c r="I146" s="17">
        <v>1400</v>
      </c>
      <c r="J146" s="18">
        <f>900-150</f>
        <v>750</v>
      </c>
      <c r="K146" s="19">
        <v>1</v>
      </c>
      <c r="L146" s="17"/>
      <c r="M146" s="20"/>
      <c r="N146" s="38" t="str">
        <f t="shared" si="37"/>
        <v>-</v>
      </c>
      <c r="O146" s="38" t="str">
        <f t="shared" si="38"/>
        <v>-</v>
      </c>
      <c r="P146" s="20"/>
      <c r="Q146" s="39" t="str">
        <f t="shared" si="39"/>
        <v>-</v>
      </c>
      <c r="R146" s="24"/>
      <c r="S146" s="25"/>
      <c r="T146" s="26"/>
      <c r="U146" s="26"/>
      <c r="V146" s="16" t="s">
        <v>43</v>
      </c>
    </row>
    <row r="147" spans="1:22" s="27" customFormat="1" ht="114.75" x14ac:dyDescent="0.2">
      <c r="A147" s="13" t="s">
        <v>236</v>
      </c>
      <c r="B147" s="13" t="s">
        <v>235</v>
      </c>
      <c r="C147" s="14" t="s">
        <v>392</v>
      </c>
      <c r="D147" s="14" t="s">
        <v>50</v>
      </c>
      <c r="E147" s="33" t="s">
        <v>373</v>
      </c>
      <c r="F147" s="28" t="s">
        <v>190</v>
      </c>
      <c r="G147" s="28" t="s">
        <v>374</v>
      </c>
      <c r="H147" s="49"/>
      <c r="I147" s="49"/>
      <c r="J147" s="49"/>
      <c r="K147" s="32">
        <v>9</v>
      </c>
      <c r="L147" s="43"/>
      <c r="M147" s="30">
        <v>7</v>
      </c>
      <c r="N147" s="38" t="str">
        <f t="shared" si="37"/>
        <v>-</v>
      </c>
      <c r="O147" s="38">
        <f t="shared" si="38"/>
        <v>63</v>
      </c>
      <c r="P147" s="20"/>
      <c r="Q147" s="39" t="str">
        <f t="shared" si="39"/>
        <v>-</v>
      </c>
      <c r="R147" s="24"/>
      <c r="S147" s="25"/>
      <c r="T147" s="26"/>
      <c r="U147" s="26"/>
      <c r="V147" s="16"/>
    </row>
    <row r="148" spans="1:22" s="27" customFormat="1" ht="102" x14ac:dyDescent="0.2">
      <c r="A148" s="13" t="s">
        <v>236</v>
      </c>
      <c r="B148" s="13" t="s">
        <v>235</v>
      </c>
      <c r="C148" s="14" t="s">
        <v>393</v>
      </c>
      <c r="D148" s="14" t="s">
        <v>50</v>
      </c>
      <c r="E148" s="33" t="s">
        <v>373</v>
      </c>
      <c r="F148" s="28" t="s">
        <v>191</v>
      </c>
      <c r="G148" s="28" t="s">
        <v>376</v>
      </c>
      <c r="H148" s="49"/>
      <c r="I148" s="49"/>
      <c r="J148" s="49"/>
      <c r="K148" s="32">
        <v>2</v>
      </c>
      <c r="L148" s="43"/>
      <c r="M148" s="30">
        <v>6</v>
      </c>
      <c r="N148" s="38" t="str">
        <f t="shared" si="37"/>
        <v>-</v>
      </c>
      <c r="O148" s="38">
        <f t="shared" si="38"/>
        <v>12</v>
      </c>
      <c r="P148" s="20"/>
      <c r="Q148" s="39" t="str">
        <f t="shared" si="39"/>
        <v>-</v>
      </c>
      <c r="R148" s="24"/>
      <c r="S148" s="25"/>
      <c r="T148" s="26"/>
      <c r="U148" s="26"/>
      <c r="V148" s="16"/>
    </row>
    <row r="149" spans="1:22" s="27" customFormat="1" ht="63.75" x14ac:dyDescent="0.2">
      <c r="A149" s="13" t="s">
        <v>236</v>
      </c>
      <c r="B149" s="13" t="s">
        <v>235</v>
      </c>
      <c r="C149" s="14" t="s">
        <v>394</v>
      </c>
      <c r="D149" s="29" t="s">
        <v>45</v>
      </c>
      <c r="E149" s="29" t="s">
        <v>377</v>
      </c>
      <c r="F149" s="16" t="s">
        <v>379</v>
      </c>
      <c r="G149" s="16" t="s">
        <v>380</v>
      </c>
      <c r="H149" s="17"/>
      <c r="I149" s="17"/>
      <c r="J149" s="18"/>
      <c r="K149" s="19">
        <v>3</v>
      </c>
      <c r="L149" s="17"/>
      <c r="M149" s="20"/>
      <c r="N149" s="38" t="str">
        <f t="shared" si="37"/>
        <v>-</v>
      </c>
      <c r="O149" s="38" t="str">
        <f t="shared" si="38"/>
        <v>-</v>
      </c>
      <c r="P149" s="20"/>
      <c r="Q149" s="39" t="str">
        <f t="shared" si="39"/>
        <v>-</v>
      </c>
      <c r="R149" s="24" t="s">
        <v>54</v>
      </c>
      <c r="S149" s="71" t="s">
        <v>54</v>
      </c>
      <c r="T149" s="72"/>
      <c r="U149" s="72"/>
      <c r="V149" s="16" t="s">
        <v>194</v>
      </c>
    </row>
    <row r="150" spans="1:22" s="27" customFormat="1" ht="216.75" x14ac:dyDescent="0.2">
      <c r="A150" s="13" t="s">
        <v>236</v>
      </c>
      <c r="B150" s="13" t="s">
        <v>235</v>
      </c>
      <c r="C150" s="14" t="s">
        <v>395</v>
      </c>
      <c r="D150" s="29" t="s">
        <v>31</v>
      </c>
      <c r="E150" s="15" t="s">
        <v>40</v>
      </c>
      <c r="F150" s="16" t="s">
        <v>369</v>
      </c>
      <c r="G150" s="16" t="s">
        <v>406</v>
      </c>
      <c r="H150" s="17">
        <v>1368</v>
      </c>
      <c r="I150" s="17">
        <v>572</v>
      </c>
      <c r="J150" s="18">
        <v>500</v>
      </c>
      <c r="K150" s="19">
        <v>8</v>
      </c>
      <c r="L150" s="17"/>
      <c r="M150" s="20"/>
      <c r="N150" s="38" t="str">
        <f t="shared" si="37"/>
        <v>-</v>
      </c>
      <c r="O150" s="38" t="str">
        <f t="shared" si="38"/>
        <v>-</v>
      </c>
      <c r="P150" s="20"/>
      <c r="Q150" s="39" t="str">
        <f t="shared" si="39"/>
        <v>-</v>
      </c>
      <c r="R150" s="24"/>
      <c r="S150" s="71"/>
      <c r="T150" s="72"/>
      <c r="U150" s="72"/>
      <c r="V150" s="16" t="s">
        <v>43</v>
      </c>
    </row>
    <row r="151" spans="1:22" s="27" customFormat="1" ht="51" x14ac:dyDescent="0.2">
      <c r="A151" s="13" t="s">
        <v>236</v>
      </c>
      <c r="B151" s="13" t="s">
        <v>235</v>
      </c>
      <c r="C151" s="14" t="s">
        <v>396</v>
      </c>
      <c r="D151" s="29" t="s">
        <v>31</v>
      </c>
      <c r="E151" s="15" t="s">
        <v>373</v>
      </c>
      <c r="F151" s="16" t="s">
        <v>385</v>
      </c>
      <c r="G151" s="16" t="s">
        <v>386</v>
      </c>
      <c r="H151" s="17">
        <v>350</v>
      </c>
      <c r="I151" s="17">
        <v>450</v>
      </c>
      <c r="J151" s="18">
        <v>460</v>
      </c>
      <c r="K151" s="19">
        <v>4</v>
      </c>
      <c r="L151" s="17"/>
      <c r="M151" s="20"/>
      <c r="N151" s="38" t="str">
        <f t="shared" ref="N151:N153" si="40">IF((K151*L151)&lt;&gt;0,K151*L151,"-")</f>
        <v>-</v>
      </c>
      <c r="O151" s="38" t="str">
        <f t="shared" ref="O151:O153" si="41">IF((K151*M151)&lt;&gt;0,K151*M151,"-")</f>
        <v>-</v>
      </c>
      <c r="P151" s="20"/>
      <c r="Q151" s="39" t="str">
        <f t="shared" ref="Q151:Q153" si="42">IF((K151*P151)&lt;&gt;0,K151*P151,"-")</f>
        <v>-</v>
      </c>
      <c r="R151" s="24"/>
      <c r="S151" s="71"/>
      <c r="T151" s="72"/>
      <c r="U151" s="72"/>
      <c r="V151" s="16" t="s">
        <v>43</v>
      </c>
    </row>
    <row r="152" spans="1:22" s="27" customFormat="1" ht="38.25" x14ac:dyDescent="0.2">
      <c r="A152" s="13" t="s">
        <v>236</v>
      </c>
      <c r="B152" s="13" t="s">
        <v>235</v>
      </c>
      <c r="C152" s="14" t="s">
        <v>397</v>
      </c>
      <c r="D152" s="29" t="s">
        <v>31</v>
      </c>
      <c r="E152" s="15" t="s">
        <v>40</v>
      </c>
      <c r="F152" s="16" t="s">
        <v>144</v>
      </c>
      <c r="G152" s="16" t="s">
        <v>389</v>
      </c>
      <c r="H152" s="17">
        <v>1150</v>
      </c>
      <c r="I152" s="17">
        <v>572</v>
      </c>
      <c r="J152" s="18">
        <v>500</v>
      </c>
      <c r="K152" s="19">
        <v>1</v>
      </c>
      <c r="L152" s="17"/>
      <c r="M152" s="20"/>
      <c r="N152" s="38" t="str">
        <f t="shared" si="40"/>
        <v>-</v>
      </c>
      <c r="O152" s="38" t="str">
        <f t="shared" si="41"/>
        <v>-</v>
      </c>
      <c r="P152" s="20"/>
      <c r="Q152" s="39" t="str">
        <f t="shared" si="42"/>
        <v>-</v>
      </c>
      <c r="R152" s="24"/>
      <c r="S152" s="71"/>
      <c r="T152" s="72"/>
      <c r="U152" s="72"/>
      <c r="V152" s="16" t="s">
        <v>43</v>
      </c>
    </row>
    <row r="153" spans="1:22" s="27" customFormat="1" ht="102" x14ac:dyDescent="0.2">
      <c r="A153" s="13" t="s">
        <v>236</v>
      </c>
      <c r="B153" s="13" t="s">
        <v>235</v>
      </c>
      <c r="C153" s="14" t="s">
        <v>398</v>
      </c>
      <c r="D153" s="29" t="s">
        <v>31</v>
      </c>
      <c r="E153" s="15" t="s">
        <v>40</v>
      </c>
      <c r="F153" s="16" t="s">
        <v>402</v>
      </c>
      <c r="G153" s="16" t="s">
        <v>403</v>
      </c>
      <c r="H153" s="17">
        <v>886</v>
      </c>
      <c r="I153" s="17">
        <v>572</v>
      </c>
      <c r="J153" s="18">
        <v>500</v>
      </c>
      <c r="K153" s="19">
        <v>1</v>
      </c>
      <c r="L153" s="17"/>
      <c r="M153" s="20"/>
      <c r="N153" s="38" t="str">
        <f t="shared" si="40"/>
        <v>-</v>
      </c>
      <c r="O153" s="38" t="str">
        <f t="shared" si="41"/>
        <v>-</v>
      </c>
      <c r="P153" s="20"/>
      <c r="Q153" s="39" t="str">
        <f t="shared" si="42"/>
        <v>-</v>
      </c>
      <c r="R153" s="24"/>
      <c r="S153" s="71"/>
      <c r="T153" s="72"/>
      <c r="U153" s="72"/>
      <c r="V153" s="16" t="s">
        <v>43</v>
      </c>
    </row>
    <row r="154" spans="1:22" s="27" customFormat="1" ht="114.75" x14ac:dyDescent="0.2">
      <c r="A154" s="13" t="s">
        <v>236</v>
      </c>
      <c r="B154" s="13" t="s">
        <v>235</v>
      </c>
      <c r="C154" s="14" t="s">
        <v>399</v>
      </c>
      <c r="D154" s="29" t="s">
        <v>31</v>
      </c>
      <c r="E154" s="15" t="s">
        <v>40</v>
      </c>
      <c r="F154" s="16" t="s">
        <v>390</v>
      </c>
      <c r="G154" s="16" t="s">
        <v>404</v>
      </c>
      <c r="H154" s="17">
        <v>7000</v>
      </c>
      <c r="I154" s="17">
        <v>1400</v>
      </c>
      <c r="J154" s="18">
        <v>250</v>
      </c>
      <c r="K154" s="19">
        <v>1</v>
      </c>
      <c r="L154" s="17"/>
      <c r="M154" s="20"/>
      <c r="N154" s="38" t="str">
        <f t="shared" si="37"/>
        <v>-</v>
      </c>
      <c r="O154" s="38" t="str">
        <f t="shared" si="38"/>
        <v>-</v>
      </c>
      <c r="P154" s="20"/>
      <c r="Q154" s="39" t="str">
        <f t="shared" si="39"/>
        <v>-</v>
      </c>
      <c r="R154" s="24"/>
      <c r="S154" s="71"/>
      <c r="T154" s="72"/>
      <c r="U154" s="72"/>
      <c r="V154" s="16"/>
    </row>
    <row r="155" spans="1:22" s="27" customFormat="1" ht="25.5" x14ac:dyDescent="0.2">
      <c r="A155" s="111" t="s">
        <v>236</v>
      </c>
      <c r="B155" s="111" t="s">
        <v>235</v>
      </c>
      <c r="C155" s="112" t="s">
        <v>351</v>
      </c>
      <c r="D155" s="81" t="s">
        <v>227</v>
      </c>
      <c r="E155" s="81" t="s">
        <v>227</v>
      </c>
      <c r="F155" s="52" t="s">
        <v>228</v>
      </c>
      <c r="G155" s="52" t="s">
        <v>228</v>
      </c>
      <c r="H155" s="53">
        <v>330</v>
      </c>
      <c r="I155" s="53">
        <v>300</v>
      </c>
      <c r="J155" s="53"/>
      <c r="K155" s="54">
        <v>5</v>
      </c>
      <c r="L155" s="53"/>
      <c r="M155" s="55"/>
      <c r="N155" s="56" t="str">
        <f t="shared" si="37"/>
        <v>-</v>
      </c>
      <c r="O155" s="56" t="str">
        <f t="shared" si="38"/>
        <v>-</v>
      </c>
      <c r="P155" s="55"/>
      <c r="Q155" s="57" t="str">
        <f t="shared" si="39"/>
        <v>-</v>
      </c>
      <c r="R155" s="58"/>
      <c r="S155" s="82"/>
      <c r="T155" s="36" t="s">
        <v>54</v>
      </c>
      <c r="U155" s="58"/>
      <c r="V155" s="52" t="s">
        <v>229</v>
      </c>
    </row>
    <row r="156" spans="1:22" s="27" customFormat="1" ht="25.5" x14ac:dyDescent="0.2">
      <c r="A156" s="111" t="s">
        <v>236</v>
      </c>
      <c r="B156" s="111" t="s">
        <v>235</v>
      </c>
      <c r="C156" s="112" t="s">
        <v>352</v>
      </c>
      <c r="D156" s="73" t="s">
        <v>217</v>
      </c>
      <c r="E156" s="73" t="s">
        <v>217</v>
      </c>
      <c r="F156" s="74" t="s">
        <v>218</v>
      </c>
      <c r="G156" s="74" t="s">
        <v>218</v>
      </c>
      <c r="H156" s="75"/>
      <c r="I156" s="75"/>
      <c r="J156" s="75"/>
      <c r="K156" s="76">
        <v>1</v>
      </c>
      <c r="L156" s="75"/>
      <c r="M156" s="75"/>
      <c r="N156" s="77" t="str">
        <f t="shared" si="37"/>
        <v>-</v>
      </c>
      <c r="O156" s="77" t="str">
        <f t="shared" si="38"/>
        <v>-</v>
      </c>
      <c r="P156" s="78"/>
      <c r="Q156" s="79" t="str">
        <f t="shared" si="39"/>
        <v>-</v>
      </c>
      <c r="R156" s="80"/>
      <c r="S156" s="80"/>
      <c r="T156" s="80"/>
      <c r="U156" s="80"/>
      <c r="V156" s="74" t="s">
        <v>219</v>
      </c>
    </row>
    <row r="157" spans="1:22" s="27" customFormat="1" ht="25.5" x14ac:dyDescent="0.2">
      <c r="A157" s="111" t="s">
        <v>236</v>
      </c>
      <c r="B157" s="111" t="s">
        <v>235</v>
      </c>
      <c r="C157" s="112" t="s">
        <v>353</v>
      </c>
      <c r="D157" s="51" t="s">
        <v>124</v>
      </c>
      <c r="E157" s="51" t="s">
        <v>124</v>
      </c>
      <c r="F157" s="52" t="s">
        <v>125</v>
      </c>
      <c r="G157" s="52" t="s">
        <v>125</v>
      </c>
      <c r="H157" s="53"/>
      <c r="I157" s="53"/>
      <c r="J157" s="53"/>
      <c r="K157" s="54">
        <v>1</v>
      </c>
      <c r="L157" s="53"/>
      <c r="M157" s="55"/>
      <c r="N157" s="77" t="str">
        <f t="shared" ref="N157" si="43">IF((K157*L157)&lt;&gt;0,K157*L157,"-")</f>
        <v>-</v>
      </c>
      <c r="O157" s="77" t="str">
        <f t="shared" ref="O157" si="44">IF((K157*M157)&lt;&gt;0,K157*M157,"-")</f>
        <v>-</v>
      </c>
      <c r="P157" s="78"/>
      <c r="Q157" s="79" t="str">
        <f t="shared" ref="Q157" si="45">IF((K157*P157)&lt;&gt;0,K157*P157,"-")</f>
        <v>-</v>
      </c>
      <c r="R157" s="34" t="s">
        <v>54</v>
      </c>
      <c r="S157" s="35" t="s">
        <v>54</v>
      </c>
      <c r="T157" s="36" t="s">
        <v>54</v>
      </c>
      <c r="U157" s="58"/>
      <c r="V157" s="52" t="s">
        <v>126</v>
      </c>
    </row>
    <row r="158" spans="1:22" s="27" customFormat="1" ht="51" x14ac:dyDescent="0.2">
      <c r="A158" s="13" t="s">
        <v>236</v>
      </c>
      <c r="B158" s="13" t="s">
        <v>235</v>
      </c>
      <c r="C158" s="14" t="s">
        <v>365</v>
      </c>
      <c r="D158" s="123" t="s">
        <v>45</v>
      </c>
      <c r="E158" s="123" t="s">
        <v>366</v>
      </c>
      <c r="F158" s="124" t="s">
        <v>367</v>
      </c>
      <c r="G158" s="124" t="s">
        <v>368</v>
      </c>
      <c r="H158" s="125">
        <v>246</v>
      </c>
      <c r="I158" s="125">
        <v>338</v>
      </c>
      <c r="J158" s="125">
        <v>411</v>
      </c>
      <c r="K158" s="32">
        <v>9</v>
      </c>
      <c r="L158" s="30">
        <v>0.35</v>
      </c>
      <c r="M158" s="22"/>
      <c r="N158" s="21">
        <f t="shared" ref="N158:N160" si="46">IF((K158*L158)&lt;&gt;0,K158*L158,"-")</f>
        <v>3.15</v>
      </c>
      <c r="O158" s="21" t="str">
        <f t="shared" ref="O158:O160" si="47">IF((K158*M158)&lt;&gt;0,K158*M158,"-")</f>
        <v>-</v>
      </c>
      <c r="P158" s="22"/>
      <c r="Q158" s="23" t="str">
        <f t="shared" ref="Q158:Q160" si="48">IF((K158*P158)&lt;&gt;0,K158*P158,"-")</f>
        <v>-</v>
      </c>
      <c r="R158" s="34"/>
      <c r="S158" s="35"/>
      <c r="T158" s="36"/>
      <c r="U158" s="58"/>
      <c r="V158" s="28"/>
    </row>
    <row r="159" spans="1:22" s="27" customFormat="1" ht="114.75" x14ac:dyDescent="0.2">
      <c r="A159" s="111" t="s">
        <v>236</v>
      </c>
      <c r="B159" s="111" t="s">
        <v>235</v>
      </c>
      <c r="C159" s="111" t="s">
        <v>411</v>
      </c>
      <c r="D159" s="51" t="s">
        <v>124</v>
      </c>
      <c r="E159" s="51" t="s">
        <v>124</v>
      </c>
      <c r="F159" s="52" t="s">
        <v>412</v>
      </c>
      <c r="G159" s="52" t="s">
        <v>412</v>
      </c>
      <c r="H159" s="53"/>
      <c r="I159" s="53"/>
      <c r="J159" s="53"/>
      <c r="K159" s="54">
        <v>4</v>
      </c>
      <c r="L159" s="53"/>
      <c r="M159" s="55"/>
      <c r="N159" s="77" t="str">
        <f t="shared" si="46"/>
        <v>-</v>
      </c>
      <c r="O159" s="77" t="str">
        <f t="shared" si="47"/>
        <v>-</v>
      </c>
      <c r="P159" s="78"/>
      <c r="Q159" s="79" t="str">
        <f t="shared" si="48"/>
        <v>-</v>
      </c>
      <c r="R159" s="34"/>
      <c r="S159" s="35"/>
      <c r="T159" s="36"/>
      <c r="U159" s="58"/>
      <c r="V159" s="52" t="s">
        <v>126</v>
      </c>
    </row>
    <row r="160" spans="1:22" s="27" customFormat="1" ht="25.5" x14ac:dyDescent="0.2">
      <c r="A160" s="13" t="s">
        <v>236</v>
      </c>
      <c r="B160" s="13" t="s">
        <v>235</v>
      </c>
      <c r="C160" s="14" t="s">
        <v>233</v>
      </c>
      <c r="D160" s="14" t="s">
        <v>31</v>
      </c>
      <c r="E160" s="14" t="s">
        <v>31</v>
      </c>
      <c r="F160" s="28" t="s">
        <v>234</v>
      </c>
      <c r="G160" s="28" t="s">
        <v>234</v>
      </c>
      <c r="H160" s="30"/>
      <c r="I160" s="30"/>
      <c r="J160" s="31"/>
      <c r="K160" s="32">
        <v>1</v>
      </c>
      <c r="L160" s="53"/>
      <c r="M160" s="55"/>
      <c r="N160" s="77" t="str">
        <f t="shared" si="46"/>
        <v>-</v>
      </c>
      <c r="O160" s="77" t="str">
        <f t="shared" si="47"/>
        <v>-</v>
      </c>
      <c r="P160" s="78"/>
      <c r="Q160" s="79" t="str">
        <f t="shared" si="48"/>
        <v>-</v>
      </c>
      <c r="R160" s="34"/>
      <c r="S160" s="35"/>
      <c r="T160" s="36"/>
      <c r="U160" s="58"/>
      <c r="V160" s="52"/>
    </row>
    <row r="161" spans="1:22" ht="12.75" customHeight="1" x14ac:dyDescent="0.2">
      <c r="A161" s="135"/>
      <c r="B161" s="135"/>
      <c r="C161" s="135"/>
      <c r="D161" s="135"/>
      <c r="E161" s="135"/>
      <c r="F161" s="135"/>
      <c r="G161" s="135"/>
      <c r="H161" s="135"/>
      <c r="I161" s="135"/>
      <c r="J161" s="135"/>
      <c r="K161" s="135"/>
      <c r="L161" s="135"/>
      <c r="M161" s="135"/>
      <c r="N161" s="135"/>
      <c r="O161" s="135"/>
      <c r="P161" s="135"/>
      <c r="Q161" s="135"/>
      <c r="R161" s="135"/>
      <c r="S161" s="135"/>
      <c r="T161" s="135"/>
      <c r="U161" s="135"/>
      <c r="V161" s="135"/>
    </row>
    <row r="162" spans="1:22" ht="38.25" x14ac:dyDescent="0.2">
      <c r="A162" s="13"/>
      <c r="B162" s="13"/>
      <c r="C162" s="13"/>
      <c r="D162" s="44" t="s">
        <v>354</v>
      </c>
      <c r="E162" s="15" t="s">
        <v>355</v>
      </c>
      <c r="F162" s="16" t="s">
        <v>356</v>
      </c>
      <c r="G162" s="16" t="s">
        <v>356</v>
      </c>
      <c r="H162" s="17"/>
      <c r="I162" s="17"/>
      <c r="J162" s="18"/>
      <c r="K162" s="19">
        <v>1</v>
      </c>
      <c r="L162" s="17"/>
      <c r="M162" s="20"/>
      <c r="N162" s="38" t="str">
        <f>IF((K162*L162)&lt;&gt;0,K162*L162,"-")</f>
        <v>-</v>
      </c>
      <c r="O162" s="38" t="str">
        <f>IF((K162*M162)&lt;&gt;0,K162*M162,"-")</f>
        <v>-</v>
      </c>
      <c r="P162" s="17"/>
      <c r="Q162" s="39" t="str">
        <f>IF((K162*P162)&lt;&gt;0,K162*P162,"-")</f>
        <v>-</v>
      </c>
      <c r="R162" s="24"/>
      <c r="S162" s="25"/>
      <c r="T162" s="26"/>
      <c r="U162" s="26"/>
      <c r="V162" s="16" t="s">
        <v>355</v>
      </c>
    </row>
    <row r="163" spans="1:22" s="27" customFormat="1" ht="38.25" x14ac:dyDescent="0.2">
      <c r="A163" s="13"/>
      <c r="B163" s="13"/>
      <c r="C163" s="13"/>
      <c r="D163" s="44" t="s">
        <v>354</v>
      </c>
      <c r="E163" s="15" t="s">
        <v>355</v>
      </c>
      <c r="F163" s="16" t="s">
        <v>357</v>
      </c>
      <c r="G163" s="16" t="s">
        <v>357</v>
      </c>
      <c r="H163" s="17"/>
      <c r="I163" s="17"/>
      <c r="J163" s="18"/>
      <c r="K163" s="19">
        <v>1</v>
      </c>
      <c r="L163" s="17"/>
      <c r="M163" s="20"/>
      <c r="N163" s="38" t="str">
        <f>IF((K163*L163)&lt;&gt;0,K163*L163,"-")</f>
        <v>-</v>
      </c>
      <c r="O163" s="38" t="str">
        <f>IF((K163*M163)&lt;&gt;0,K163*M163,"-")</f>
        <v>-</v>
      </c>
      <c r="P163" s="17"/>
      <c r="Q163" s="39" t="str">
        <f>IF((K163*P163)&lt;&gt;0,K163*P163,"-")</f>
        <v>-</v>
      </c>
      <c r="R163" s="24"/>
      <c r="S163" s="25"/>
      <c r="T163" s="26"/>
      <c r="U163" s="26"/>
      <c r="V163" s="16" t="s">
        <v>355</v>
      </c>
    </row>
    <row r="164" spans="1:22" s="27" customFormat="1" ht="38.25" x14ac:dyDescent="0.2">
      <c r="A164" s="13"/>
      <c r="B164" s="13"/>
      <c r="C164" s="13"/>
      <c r="D164" s="29" t="s">
        <v>354</v>
      </c>
      <c r="E164" s="33" t="s">
        <v>355</v>
      </c>
      <c r="F164" s="122" t="s">
        <v>358</v>
      </c>
      <c r="G164" s="122" t="s">
        <v>358</v>
      </c>
      <c r="H164" s="17"/>
      <c r="I164" s="17"/>
      <c r="J164" s="18"/>
      <c r="K164" s="19">
        <v>1</v>
      </c>
      <c r="L164" s="17"/>
      <c r="M164" s="20"/>
      <c r="N164" s="38" t="str">
        <f>IF((K164*L164)&lt;&gt;0,K164*L164,"-")</f>
        <v>-</v>
      </c>
      <c r="O164" s="38" t="str">
        <f>IF((K164*M164)&lt;&gt;0,K164*M164,"-")</f>
        <v>-</v>
      </c>
      <c r="P164" s="17"/>
      <c r="Q164" s="39" t="str">
        <f>IF((K164*P164)&lt;&gt;0,K164*P164,"-")</f>
        <v>-</v>
      </c>
      <c r="R164" s="24"/>
      <c r="S164" s="25"/>
      <c r="T164" s="26"/>
      <c r="U164" s="26"/>
      <c r="V164" s="16" t="s">
        <v>355</v>
      </c>
    </row>
    <row r="165" spans="1:22" ht="15" x14ac:dyDescent="0.2">
      <c r="A165" s="85"/>
      <c r="B165" s="85"/>
      <c r="C165" s="85"/>
      <c r="D165" s="85"/>
      <c r="E165" s="85"/>
      <c r="F165" s="85"/>
      <c r="G165" s="86"/>
      <c r="H165" s="87"/>
      <c r="I165" s="88"/>
      <c r="J165" s="89"/>
      <c r="K165" s="90"/>
      <c r="L165" s="136" t="s">
        <v>359</v>
      </c>
      <c r="M165" s="136"/>
      <c r="N165" s="136"/>
      <c r="O165" s="91" t="s">
        <v>360</v>
      </c>
      <c r="P165" s="137">
        <f>SUM(N5:N164)</f>
        <v>40.797340000000005</v>
      </c>
      <c r="Q165" s="137"/>
      <c r="R165" s="137"/>
      <c r="S165" s="92"/>
      <c r="T165" s="92"/>
      <c r="U165" s="92"/>
      <c r="V165" s="93"/>
    </row>
    <row r="166" spans="1:22" ht="14.1" customHeight="1" x14ac:dyDescent="0.2">
      <c r="A166" s="94"/>
      <c r="B166" s="94"/>
      <c r="C166" s="94"/>
      <c r="D166" s="94"/>
      <c r="E166" s="94"/>
      <c r="F166" s="94"/>
      <c r="G166" s="95"/>
      <c r="H166" s="138" t="s">
        <v>361</v>
      </c>
      <c r="I166" s="138"/>
      <c r="J166" s="138"/>
      <c r="K166" s="138"/>
      <c r="L166" s="136"/>
      <c r="M166" s="136"/>
      <c r="N166" s="136"/>
      <c r="O166" s="96" t="s">
        <v>362</v>
      </c>
      <c r="P166" s="137">
        <f>SUM(O5:O164)</f>
        <v>257.79999999999995</v>
      </c>
      <c r="Q166" s="137"/>
      <c r="R166" s="137"/>
      <c r="S166" s="97"/>
      <c r="T166" s="97"/>
      <c r="U166" s="97"/>
      <c r="V166" s="98"/>
    </row>
    <row r="167" spans="1:22" ht="15" x14ac:dyDescent="0.2">
      <c r="A167" s="94"/>
      <c r="B167" s="94"/>
      <c r="C167" s="94"/>
      <c r="D167" s="94"/>
      <c r="E167" s="94"/>
      <c r="F167" s="94"/>
      <c r="G167" s="95"/>
      <c r="H167" s="99"/>
      <c r="I167" s="100"/>
      <c r="J167" s="101"/>
      <c r="K167" s="102"/>
      <c r="L167" s="145" t="s">
        <v>363</v>
      </c>
      <c r="M167" s="145"/>
      <c r="N167" s="145"/>
      <c r="O167" s="103"/>
      <c r="P167" s="137">
        <f>SUM(Q5:Q164)</f>
        <v>0</v>
      </c>
      <c r="Q167" s="137"/>
      <c r="R167" s="137"/>
      <c r="S167" s="97"/>
      <c r="T167" s="97"/>
      <c r="U167" s="97"/>
      <c r="V167" s="98"/>
    </row>
    <row r="168" spans="1:22" ht="15" x14ac:dyDescent="0.2">
      <c r="A168" s="104"/>
      <c r="B168" s="104"/>
      <c r="C168" s="104"/>
      <c r="D168" s="104"/>
      <c r="E168" s="104"/>
      <c r="F168" s="104"/>
      <c r="G168" s="95"/>
      <c r="H168" s="105"/>
      <c r="I168" s="105"/>
      <c r="J168" s="106"/>
      <c r="K168" s="106"/>
      <c r="L168" s="97"/>
      <c r="M168" s="97"/>
      <c r="N168" s="104"/>
      <c r="O168" s="104"/>
      <c r="P168" s="104"/>
      <c r="Q168" s="104"/>
      <c r="R168" s="104"/>
      <c r="S168" s="97"/>
      <c r="T168" s="97"/>
      <c r="U168" s="97"/>
      <c r="V168" s="98"/>
    </row>
    <row r="169" spans="1:22" ht="15" x14ac:dyDescent="0.2">
      <c r="A169" s="107"/>
      <c r="B169" s="107"/>
      <c r="C169" s="107"/>
      <c r="D169" s="107"/>
      <c r="E169" s="107"/>
      <c r="F169" s="107"/>
      <c r="G169" s="95"/>
      <c r="H169" s="105"/>
      <c r="I169" s="105"/>
      <c r="J169" s="106"/>
      <c r="K169" s="106"/>
      <c r="L169" s="133" t="s">
        <v>364</v>
      </c>
      <c r="M169" s="133"/>
      <c r="N169" s="133"/>
      <c r="O169" s="133"/>
      <c r="P169" s="134">
        <v>0.45</v>
      </c>
      <c r="Q169" s="134"/>
      <c r="R169" s="134"/>
      <c r="S169" s="97"/>
      <c r="T169" s="97"/>
      <c r="U169" s="97"/>
      <c r="V169" s="98"/>
    </row>
    <row r="170" spans="1:22" x14ac:dyDescent="0.2">
      <c r="A170" s="108"/>
      <c r="B170" s="108"/>
      <c r="C170" s="108"/>
      <c r="D170" s="108"/>
      <c r="E170" s="108"/>
      <c r="F170" s="108"/>
      <c r="G170" s="108"/>
      <c r="H170" s="108"/>
      <c r="I170" s="108"/>
      <c r="J170" s="108"/>
      <c r="K170" s="108"/>
      <c r="L170" s="109"/>
      <c r="M170" s="109"/>
      <c r="N170" s="109"/>
      <c r="O170" s="109"/>
      <c r="P170" s="109"/>
      <c r="Q170" s="109"/>
      <c r="R170" s="109"/>
      <c r="S170" s="109"/>
      <c r="T170" s="109"/>
      <c r="U170" s="109"/>
      <c r="V170" s="110"/>
    </row>
  </sheetData>
  <mergeCells count="27">
    <mergeCell ref="A3:V3"/>
    <mergeCell ref="A4:V4"/>
    <mergeCell ref="A87:V87"/>
    <mergeCell ref="L167:N167"/>
    <mergeCell ref="P167:R167"/>
    <mergeCell ref="B139:B140"/>
    <mergeCell ref="A139:A140"/>
    <mergeCell ref="L169:O169"/>
    <mergeCell ref="P169:R169"/>
    <mergeCell ref="A161:V161"/>
    <mergeCell ref="L165:N166"/>
    <mergeCell ref="P165:R165"/>
    <mergeCell ref="H166:K166"/>
    <mergeCell ref="P166:R166"/>
    <mergeCell ref="A1:A2"/>
    <mergeCell ref="B1:B2"/>
    <mergeCell ref="C1:C2"/>
    <mergeCell ref="D1:D2"/>
    <mergeCell ref="E1:E2"/>
    <mergeCell ref="F1:F2"/>
    <mergeCell ref="G1:G2"/>
    <mergeCell ref="H1:J1"/>
    <mergeCell ref="K1:K2"/>
    <mergeCell ref="L1:O1"/>
    <mergeCell ref="P1:Q1"/>
    <mergeCell ref="R1:U1"/>
    <mergeCell ref="V1:V2"/>
  </mergeCells>
  <phoneticPr fontId="31" type="noConversion"/>
  <printOptions horizontalCentered="1"/>
  <pageMargins left="0.39370078740157483" right="0.39370078740157483" top="1.0629921259842521" bottom="0.78740157480314965" header="0.31496062992125984" footer="0.31496062992125984"/>
  <pageSetup paperSize="9" scale="59" fitToHeight="0" orientation="landscape" horizontalDpi="300" verticalDpi="300" r:id="rId1"/>
  <headerFooter>
    <oddHeader>&amp;L&amp;K000000HOTELOVÁ ŠKOLA PODĚBRADY
Rekonstrukce školních kuchyněk
Komenského 156/7
290 01 Poděbrady&amp;CSOUPIS STROJŮ A ZAŘÍZENÍ&amp;RD.2 DOKUMENTACE TECHNICKÝCH A TECHNOLOGICKÝCH ZAŘÍZENÍ
D.2.1 TECHNOLOGIE GASTRONOMICKÉHO PROVOZU
DPS</oddHeader>
    <oddFooter>&amp;LVIEWEGH GASTRO TEAM s.r.o.
Nupaky 164
251 01 Říčany&amp;C&amp;9&amp;P/&amp;N&amp;R&amp;9 04/2023
&amp;F</oddFooter>
  </headerFooter>
</worksheet>
</file>

<file path=docProps/app.xml><?xml version="1.0" encoding="utf-8"?>
<Properties xmlns="http://schemas.openxmlformats.org/officeDocument/2006/extended-properties" xmlns:vt="http://schemas.openxmlformats.org/officeDocument/2006/docPropsVTypes">
  <Template/>
  <TotalTime>789</TotalTime>
  <DocSecurity>0</DocSecurity>
  <ScaleCrop>false</ScaleCrop>
  <HeadingPairs>
    <vt:vector size="4" baseType="variant">
      <vt:variant>
        <vt:lpstr>Listy</vt:lpstr>
      </vt:variant>
      <vt:variant>
        <vt:i4>1</vt:i4>
      </vt:variant>
      <vt:variant>
        <vt:lpstr>Pojmenované oblasti</vt:lpstr>
      </vt:variant>
      <vt:variant>
        <vt:i4>5</vt:i4>
      </vt:variant>
    </vt:vector>
  </HeadingPairs>
  <TitlesOfParts>
    <vt:vector size="6" baseType="lpstr">
      <vt:lpstr>xx</vt:lpstr>
      <vt:lpstr>Excel_BuiltIn__FilterDatabase_1</vt:lpstr>
      <vt:lpstr>Excel_BuiltIn__FilterDatabase_1_1</vt:lpstr>
      <vt:lpstr>Excel_BuiltIn_Print_Area_1_1</vt:lpstr>
      <vt:lpstr>xx!Názvy_tisku</vt:lpstr>
      <vt:lpstr>xx!Oblast_tisku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Printed>2023-04-26T14:22:07Z</cp:lastPrinted>
  <dcterms:modified xsi:type="dcterms:W3CDTF">2023-04-26T14:22:11Z</dcterms:modified>
</cp:coreProperties>
</file>